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firstSheet="1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分经济科目表" sheetId="6" r:id="rId6"/>
    <sheet name="三公经费表" sheetId="7" r:id="rId7"/>
    <sheet name="政府性基金收入表" sheetId="8" r:id="rId8"/>
    <sheet name="政府性基金支出表" sheetId="9" r:id="rId9"/>
    <sheet name="机关运行经费表" sheetId="10" r:id="rId10"/>
    <sheet name="政府采购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<sst xmlns="http://schemas.openxmlformats.org/spreadsheetml/2006/main" count="1618" uniqueCount="371">
  <si>
    <t>收    入</t>
  </si>
  <si>
    <t>支    出</t>
  </si>
  <si>
    <t>项目</t>
  </si>
  <si>
    <t>预算数</t>
  </si>
  <si>
    <t>本年收入合计</t>
  </si>
  <si>
    <t>本年支出合计</t>
  </si>
  <si>
    <t>项  目</t>
  </si>
  <si>
    <t>科目编码</t>
  </si>
  <si>
    <t>合计</t>
  </si>
  <si>
    <t>基本支出</t>
  </si>
  <si>
    <t>项目支出</t>
  </si>
  <si>
    <t>表二：</t>
  </si>
  <si>
    <t>经济科目名称</t>
  </si>
  <si>
    <t>备注</t>
  </si>
  <si>
    <t>一、工资福利支出</t>
  </si>
  <si>
    <t xml:space="preserve">  基本工资</t>
  </si>
  <si>
    <t xml:space="preserve">  奖金</t>
  </si>
  <si>
    <t>二、商品和服务支出</t>
  </si>
  <si>
    <t xml:space="preserve">  取暖费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</si>
  <si>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</si>
  <si>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</si>
  <si>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</si>
  <si>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</si>
  <si>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</si>
  <si>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</si>
  <si>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离休费</t>
  </si>
  <si>
    <t>表三：</t>
  </si>
  <si>
    <t>合 计</t>
  </si>
  <si>
    <t>其中：（1）公务用车运行维护费</t>
  </si>
  <si>
    <t>单位：万元</t>
  </si>
  <si>
    <t>收入</t>
  </si>
  <si>
    <t>支出</t>
  </si>
  <si>
    <t>一、一般公共服务支出</t>
  </si>
  <si>
    <t>二、外交支出</t>
  </si>
  <si>
    <t>三、国防支出</t>
  </si>
  <si>
    <t>四、公共安全支出</t>
  </si>
  <si>
    <t>五、其他收入</t>
  </si>
  <si>
    <t>五、教育支出</t>
  </si>
  <si>
    <t>六、科学技术支出</t>
  </si>
  <si>
    <t>九、社会保险基金支出</t>
  </si>
  <si>
    <t>科目</t>
  </si>
  <si>
    <t>其他收入</t>
  </si>
  <si>
    <t>表五：</t>
  </si>
  <si>
    <t>表七：</t>
  </si>
  <si>
    <t>表九：</t>
  </si>
  <si>
    <t>一般公共预算</t>
  </si>
  <si>
    <t>政府性基金</t>
  </si>
  <si>
    <t>单位实有资金账户结余金额</t>
  </si>
  <si>
    <t>纳入财政专户管理的事业资金</t>
  </si>
  <si>
    <t>表十：</t>
  </si>
  <si>
    <t>一、一般公共预算</t>
  </si>
  <si>
    <t>二、纳入预算管理的政府性基金</t>
  </si>
  <si>
    <t>四、单位实有资金户结余金额</t>
  </si>
  <si>
    <t>十一、节能环保支出</t>
  </si>
  <si>
    <t xml:space="preserve">      单位：万元</t>
  </si>
  <si>
    <t>金额</t>
  </si>
  <si>
    <t>小计</t>
  </si>
  <si>
    <t>一般公共预算</t>
  </si>
  <si>
    <t>政府性基金预算</t>
  </si>
  <si>
    <t>表四：</t>
  </si>
  <si>
    <t>项    目</t>
  </si>
  <si>
    <t>政府性基金收入预算</t>
  </si>
  <si>
    <t>收入科目编码</t>
  </si>
  <si>
    <t>收入科目名称</t>
  </si>
  <si>
    <t>表八：</t>
  </si>
  <si>
    <t xml:space="preserve">                                 </t>
  </si>
  <si>
    <t>单位：万元</t>
  </si>
  <si>
    <t>项目</t>
  </si>
  <si>
    <t>科目编码</t>
  </si>
  <si>
    <t>科目名称</t>
  </si>
  <si>
    <t>合计</t>
  </si>
  <si>
    <t>基本支出</t>
  </si>
  <si>
    <t>项目支出</t>
  </si>
  <si>
    <t xml:space="preserve">                                        单位：万元</t>
  </si>
  <si>
    <t xml:space="preserve">         项 目</t>
  </si>
  <si>
    <t>金额</t>
  </si>
  <si>
    <t xml:space="preserve">    2、公务接待费</t>
  </si>
  <si>
    <t xml:space="preserve">    3、公务用车购置及运行费</t>
  </si>
  <si>
    <t xml:space="preserve">  （2）公务用车购置费</t>
  </si>
  <si>
    <t xml:space="preserve">                            单位：万元</t>
  </si>
  <si>
    <t>八、社会保障和就业支出</t>
  </si>
  <si>
    <t xml:space="preserve">    其他人力资源事务支出</t>
  </si>
  <si>
    <t xml:space="preserve">    机关事业单位基本养老保险缴费支出</t>
  </si>
  <si>
    <t xml:space="preserve">    军队转业干部安置</t>
  </si>
  <si>
    <t xml:space="preserve">    行政运行（人力资源和社会保障管理事务）</t>
  </si>
  <si>
    <t xml:space="preserve">    公共就业服务和职业技能鉴定机构</t>
  </si>
  <si>
    <t xml:space="preserve">    其他人力资源和社会保障管理事务支出</t>
  </si>
  <si>
    <t xml:space="preserve">    1、因公出国（境）费用</t>
  </si>
  <si>
    <t>忻州市人力资源和社会保障局</t>
  </si>
  <si>
    <t xml:space="preserve">  忻州市人力资源和社会保障局机关</t>
  </si>
  <si>
    <t xml:space="preserve">  忻州市工伤保险中心</t>
  </si>
  <si>
    <t xml:space="preserve">    社会保险经办机构</t>
  </si>
  <si>
    <t xml:space="preserve">    劳动保障监察</t>
  </si>
  <si>
    <t xml:space="preserve">  忻州市高级技工学校</t>
  </si>
  <si>
    <t xml:space="preserve">    技校教育</t>
  </si>
  <si>
    <t xml:space="preserve">    就业管理事务</t>
  </si>
  <si>
    <t xml:space="preserve">    其他医疗卫生与计划生育管理事务支出</t>
  </si>
  <si>
    <t xml:space="preserve">  忻州市机关事业养老保险中心</t>
  </si>
  <si>
    <t xml:space="preserve">  忻州市人事考试中心</t>
  </si>
  <si>
    <t xml:space="preserve">    机关事业单位职业年金缴费支出</t>
  </si>
  <si>
    <t xml:space="preserve">    行政运行（人力资源事务）</t>
  </si>
  <si>
    <t xml:space="preserve">  忻州市国家公务员培训指导中心</t>
  </si>
  <si>
    <t>科目名称（单位名称）</t>
  </si>
  <si>
    <t>201</t>
  </si>
  <si>
    <t>10</t>
  </si>
  <si>
    <t>06</t>
  </si>
  <si>
    <t>99</t>
  </si>
  <si>
    <t>208</t>
  </si>
  <si>
    <t>01</t>
  </si>
  <si>
    <t>11</t>
  </si>
  <si>
    <t>05</t>
  </si>
  <si>
    <t>09</t>
  </si>
  <si>
    <t>205</t>
  </si>
  <si>
    <t>03</t>
  </si>
  <si>
    <t>210</t>
  </si>
  <si>
    <t xml:space="preserve">  津贴补贴</t>
  </si>
  <si>
    <t xml:space="preserve">  绩效工资</t>
  </si>
  <si>
    <t xml:space="preserve">  机关事业单位基本养老保险缴费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</si>
  <si>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</si>
  <si>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</si>
  <si>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</si>
  <si>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</si>
  <si>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</si>
  <si>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</si>
  <si>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</si>
  <si>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</si>
  <si>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</si>
  <si>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</si>
  <si>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专用材料费</t>
  </si>
  <si>
    <t xml:space="preserve">  被装购置费</t>
  </si>
  <si>
    <t xml:space="preserve">  劳务费</t>
  </si>
  <si>
    <t xml:space="preserve">  其他交通费用</t>
  </si>
  <si>
    <t>三、对个人和家庭的补助</t>
  </si>
  <si>
    <t xml:space="preserve">  抚恤金</t>
  </si>
  <si>
    <t xml:space="preserve">  生活补助</t>
  </si>
  <si>
    <t xml:space="preserve">  奖励金</t>
  </si>
  <si>
    <t xml:space="preserve">  其他对个人和家庭的补助支出</t>
  </si>
  <si>
    <t>合   计</t>
  </si>
  <si>
    <t>忻州市人力资源和社会保障局</t>
  </si>
  <si>
    <t>忻州市人力资源和社会保障局</t>
  </si>
  <si>
    <t>忻州市人力资源和社会保障局</t>
  </si>
  <si>
    <t>忻州市人力资源和社会保障局</t>
  </si>
  <si>
    <t xml:space="preserve">忻州市人力资源和社会保障局                                                             单位：万元  </t>
  </si>
  <si>
    <t>单位：万元</t>
  </si>
  <si>
    <t xml:space="preserve">            单位：万元</t>
  </si>
  <si>
    <t xml:space="preserve">   单位：万元</t>
  </si>
  <si>
    <t xml:space="preserve">  忻州市人力资源和社会保障局信息中心</t>
  </si>
  <si>
    <t xml:space="preserve"> </t>
  </si>
  <si>
    <t>07</t>
  </si>
  <si>
    <t xml:space="preserve">    对机关事业单位基本养老保险基金的补助</t>
  </si>
  <si>
    <t xml:space="preserve">  忻州市城乡居民养老保险中心</t>
  </si>
  <si>
    <t xml:space="preserve">  忻州市企业养老保险管理服务中心</t>
  </si>
  <si>
    <t xml:space="preserve">  忻州市劳动人事争议仲裁院</t>
  </si>
  <si>
    <t xml:space="preserve">  忻州市就业服务中心</t>
  </si>
  <si>
    <t xml:space="preserve">  忻州市城乡居民养老保险中心</t>
  </si>
  <si>
    <t xml:space="preserve">  职工基本医疗保险缴费</t>
  </si>
  <si>
    <t xml:space="preserve">  其他社会保障缴费</t>
  </si>
  <si>
    <t xml:space="preserve">  住房公积金</t>
  </si>
  <si>
    <t xml:space="preserve">  职业年金</t>
  </si>
  <si>
    <t xml:space="preserve">  退休费</t>
  </si>
  <si>
    <t>忻州市人力资源和社会保障局信息中心</t>
  </si>
  <si>
    <t>表一：</t>
  </si>
  <si>
    <t>三、纳入财政专户管理的事业资金</t>
  </si>
  <si>
    <t>部门编码</t>
  </si>
  <si>
    <t>部门名称</t>
  </si>
  <si>
    <t>单位名称</t>
  </si>
  <si>
    <t>功能科目</t>
  </si>
  <si>
    <t>项目名称</t>
  </si>
  <si>
    <t>采购目录</t>
  </si>
  <si>
    <t>规格要求</t>
  </si>
  <si>
    <t>采购数量</t>
  </si>
  <si>
    <t>计量单位</t>
  </si>
  <si>
    <t>资金来源</t>
  </si>
  <si>
    <t>需求时间</t>
  </si>
  <si>
    <t>科目名称</t>
  </si>
  <si>
    <t>总计</t>
  </si>
  <si>
    <t>一般公共预算资金</t>
  </si>
  <si>
    <t>政府性基金</t>
  </si>
  <si>
    <t>纳入专户管理的事业资金</t>
  </si>
  <si>
    <t>一般公共预算小计</t>
  </si>
  <si>
    <t>财政拨款资金</t>
  </si>
  <si>
    <t>行政事业性收费资金</t>
  </si>
  <si>
    <t>罚没资金</t>
  </si>
  <si>
    <t>专项资金</t>
  </si>
  <si>
    <t>国有资本经营收入安排的资金</t>
  </si>
  <si>
    <t>国有资源（资产）有偿使用收入安排的资金</t>
  </si>
  <si>
    <t>捐赠收入安排的资金</t>
  </si>
  <si>
    <t>政府住房基金安排的资金</t>
  </si>
  <si>
    <t>其他收入安排的资金</t>
  </si>
  <si>
    <t xml:space="preserve">  </t>
  </si>
  <si>
    <t>2018-03-25</t>
  </si>
  <si>
    <t>表十一：</t>
  </si>
  <si>
    <t>2019年</t>
  </si>
  <si>
    <t>七、文化旅游体育与传媒支出</t>
  </si>
  <si>
    <t>十、卫生健康支出</t>
  </si>
  <si>
    <t>十三、农林水支出…</t>
  </si>
  <si>
    <t xml:space="preserve">    其他卫生健康支出</t>
  </si>
  <si>
    <t>2019年预算数</t>
  </si>
  <si>
    <t>2020年收支预算总表</t>
  </si>
  <si>
    <t>2020年</t>
  </si>
  <si>
    <t>2020年比2019年增减%</t>
  </si>
  <si>
    <t>2020年预算收入总表</t>
  </si>
  <si>
    <t>2020年预算支出总表</t>
  </si>
  <si>
    <t>2020年财政拨款收支总表</t>
  </si>
  <si>
    <t>2020年一般公共预算支出预算表</t>
  </si>
  <si>
    <t>2020年预算数比2019年预算数增减%</t>
  </si>
  <si>
    <t xml:space="preserve">    2020年一般公共预算安排基本支出分经济科目表</t>
  </si>
  <si>
    <t xml:space="preserve">       2020年一般公共预算“三公”经费支出情况统计表</t>
  </si>
  <si>
    <t>2020年政府性基金预算收入表</t>
  </si>
  <si>
    <t>2020年政府性基金预算支出表</t>
  </si>
  <si>
    <t>2020年预算数</t>
  </si>
  <si>
    <t>2020年机关运行经费预算财政拨款情况统计表</t>
  </si>
  <si>
    <t>2020年政府采购表</t>
  </si>
  <si>
    <t>二十一、住房保障支出</t>
  </si>
  <si>
    <t>02</t>
  </si>
  <si>
    <t>221</t>
  </si>
  <si>
    <t>26</t>
  </si>
  <si>
    <t xml:space="preserve">    行政单位医疗</t>
  </si>
  <si>
    <t xml:space="preserve">    事业单位医疗</t>
  </si>
  <si>
    <t xml:space="preserve">    住房公积金</t>
  </si>
  <si>
    <t xml:space="preserve">  忻州市就业服务中心</t>
  </si>
  <si>
    <t xml:space="preserve">    其他就业补助支出</t>
  </si>
  <si>
    <t xml:space="preserve">  忻州市机关事业单位工人技术等级考核服务中心</t>
  </si>
  <si>
    <t xml:space="preserve">  忻州市劳动保障监察综合行政执法队</t>
  </si>
  <si>
    <t xml:space="preserve">  忻州市人才交流服务中心</t>
  </si>
  <si>
    <t xml:space="preserve">    财政对企业职工基本养老保险基金的补助</t>
  </si>
  <si>
    <t xml:space="preserve"> </t>
  </si>
  <si>
    <t>一、一般公共预算</t>
  </si>
  <si>
    <t>二、政府性基金预算</t>
  </si>
  <si>
    <t>八、社会保障和就业支出</t>
  </si>
  <si>
    <t>十、卫生健康支出</t>
  </si>
  <si>
    <t>十一、节能环保支出</t>
  </si>
  <si>
    <t>忻州市劳动人事争议仲裁院</t>
  </si>
  <si>
    <t>科目名称（单位名称）</t>
  </si>
  <si>
    <t>208</t>
  </si>
  <si>
    <t>01</t>
  </si>
  <si>
    <t>05</t>
  </si>
  <si>
    <t>07</t>
  </si>
  <si>
    <t>对机关事业单位基本养老保险基金的补助</t>
  </si>
  <si>
    <t xml:space="preserve">  忻州市企业养老保险管理服务中心</t>
  </si>
  <si>
    <t>单位名称</t>
  </si>
  <si>
    <t>合   计</t>
  </si>
  <si>
    <t>301</t>
  </si>
  <si>
    <t>忻州市人力资源和社会保障局机关</t>
  </si>
  <si>
    <t>137</t>
  </si>
  <si>
    <t>2080199</t>
  </si>
  <si>
    <t>其他人力资源和社会保障管理事务支出</t>
  </si>
  <si>
    <t>基金监督工作经费</t>
  </si>
  <si>
    <t>计算机</t>
  </si>
  <si>
    <t>1</t>
  </si>
  <si>
    <t>台</t>
  </si>
  <si>
    <t>企业薪酬调查工作经费</t>
  </si>
  <si>
    <t>2</t>
  </si>
  <si>
    <t>印刷、出版</t>
  </si>
  <si>
    <t>清理农民工欠薪维权费用</t>
  </si>
  <si>
    <t>0</t>
  </si>
  <si>
    <t>人力人才资源管理工作经费</t>
  </si>
  <si>
    <t>实施全民参保计划工作经费</t>
  </si>
  <si>
    <t>9</t>
  </si>
  <si>
    <t>打印机</t>
  </si>
  <si>
    <t>4</t>
  </si>
  <si>
    <t>课桌凳（办公桌椅）</t>
  </si>
  <si>
    <t>6</t>
  </si>
  <si>
    <t>把</t>
  </si>
  <si>
    <t>摄影、摄像器材</t>
  </si>
  <si>
    <t>张</t>
  </si>
  <si>
    <t>纸张</t>
  </si>
  <si>
    <t>80</t>
  </si>
  <si>
    <t>箱</t>
  </si>
  <si>
    <t>传真机</t>
  </si>
  <si>
    <t>其他办公家具</t>
  </si>
  <si>
    <t>个</t>
  </si>
  <si>
    <t>政策宣传经费</t>
  </si>
  <si>
    <t>15</t>
  </si>
  <si>
    <t>专业技术人员证书、表格印制经费</t>
  </si>
  <si>
    <t>忻州市机关事业养老保险中心</t>
  </si>
  <si>
    <t>72</t>
  </si>
  <si>
    <t>2080109</t>
  </si>
  <si>
    <t>社会保险经办机构</t>
  </si>
  <si>
    <t>台账、联网及印刷费</t>
  </si>
  <si>
    <t>20</t>
  </si>
  <si>
    <t>盒</t>
  </si>
  <si>
    <t>网络系统运行及维护费</t>
  </si>
  <si>
    <t>墨盒、墨粉</t>
  </si>
  <si>
    <t>25</t>
  </si>
  <si>
    <t>系统集成、网络工程</t>
  </si>
  <si>
    <t>套</t>
  </si>
  <si>
    <t>移动硬盘(u盘)</t>
  </si>
  <si>
    <t>档案柜</t>
  </si>
  <si>
    <t>硒鼓</t>
  </si>
  <si>
    <t>忻州市就业服务中心</t>
  </si>
  <si>
    <t>2080106</t>
  </si>
  <si>
    <t>就业管理事务</t>
  </si>
  <si>
    <t>“春分行动”活动工作经费</t>
  </si>
  <si>
    <t>就业服务工作经费</t>
  </si>
  <si>
    <t>3</t>
  </si>
  <si>
    <t>忻州市机关事业单位工人技术等级考核服务中心</t>
  </si>
  <si>
    <t>2011099</t>
  </si>
  <si>
    <t>其他人力资源事务支出</t>
  </si>
  <si>
    <t>技术等级考核办公业务费</t>
  </si>
  <si>
    <t>2080101</t>
  </si>
  <si>
    <t>行政运行（人力资源和社会保障管理事务）</t>
  </si>
  <si>
    <t>工作经费</t>
  </si>
  <si>
    <t>扫描仪</t>
  </si>
  <si>
    <t>册（页）</t>
  </si>
  <si>
    <t>忻州市劳动保障监察综合行政执法队</t>
  </si>
  <si>
    <t>21</t>
  </si>
  <si>
    <t>2080105</t>
  </si>
  <si>
    <t>劳动保障监察</t>
  </si>
  <si>
    <t>监察经费</t>
  </si>
  <si>
    <t>页（册）</t>
  </si>
  <si>
    <t>委托审计、书面审查费</t>
  </si>
  <si>
    <t>忻州市高级技工学校</t>
  </si>
  <si>
    <t>30</t>
  </si>
  <si>
    <t>2050303</t>
  </si>
  <si>
    <t>技校教育</t>
  </si>
  <si>
    <t>教学设备购置经费</t>
  </si>
  <si>
    <t>教学设备</t>
  </si>
  <si>
    <t>忻州市人才交流服务中心</t>
  </si>
  <si>
    <t>4036</t>
  </si>
  <si>
    <t>参加高校毕业生就业活动经费</t>
  </si>
  <si>
    <t>1000</t>
  </si>
  <si>
    <t>档案管理工作经费</t>
  </si>
  <si>
    <t>档案夹</t>
  </si>
  <si>
    <t>发放就业、失业登记证工作经费</t>
  </si>
  <si>
    <t>其他消耗用品</t>
  </si>
  <si>
    <t>收集人才供求信息和规范人才信息库</t>
  </si>
  <si>
    <t>复印机</t>
  </si>
  <si>
    <t>500</t>
  </si>
  <si>
    <t>召开人才招聘、人才交流会</t>
  </si>
  <si>
    <t>1500</t>
  </si>
  <si>
    <t>忻州市人力资源和社会保障局信息中心</t>
  </si>
  <si>
    <t>28</t>
  </si>
  <si>
    <t>12333电话咨询费用</t>
  </si>
  <si>
    <t>办公经费</t>
  </si>
  <si>
    <t>金保工程信息网络系统运营费</t>
  </si>
  <si>
    <t>其他租赁</t>
  </si>
  <si>
    <t>忻州市城乡居民养老保险中心</t>
  </si>
  <si>
    <t>224</t>
  </si>
  <si>
    <t>城乡居民养老保险业务运行费</t>
  </si>
  <si>
    <t>信封</t>
  </si>
  <si>
    <t>基金管理业务工作经费</t>
  </si>
  <si>
    <t>200</t>
  </si>
  <si>
    <t>忻州市企业养老保险管理服务中心</t>
  </si>
  <si>
    <t>4G-500G</t>
  </si>
  <si>
    <t>A4激光</t>
  </si>
  <si>
    <t>A4</t>
  </si>
  <si>
    <t>5</t>
  </si>
  <si>
    <t>企业退休职工调整待遇审批表印制经费</t>
  </si>
  <si>
    <t>2082601</t>
  </si>
  <si>
    <t>财政对企业职工基本养老保险基金的补助</t>
  </si>
  <si>
    <t>企业职工基本养老保险基金缺口市级补助资金</t>
  </si>
  <si>
    <t>市与区县联网费</t>
  </si>
  <si>
    <t>忻州市工伤保险中心</t>
  </si>
  <si>
    <t>工伤保险管理业务经费</t>
  </si>
  <si>
    <t>4592</t>
  </si>
  <si>
    <t xml:space="preserve">  忻州市医疗保险管理服务中心</t>
  </si>
  <si>
    <t>忻州市人力资源和社会保障局                                                                                          单位：万元</t>
  </si>
  <si>
    <t>表六：</t>
  </si>
  <si>
    <t xml:space="preserve">  忻州市机关事业养老保险中心</t>
  </si>
  <si>
    <t xml:space="preserve">  忻州市就业服务中心</t>
  </si>
  <si>
    <t xml:space="preserve">  忻州市机关事业单位工人技术等级考核服务中心</t>
  </si>
  <si>
    <t xml:space="preserve">  忻州市劳动人事争议仲裁院</t>
  </si>
  <si>
    <t xml:space="preserve">  忻州市劳动保障监察综合行政执法队</t>
  </si>
  <si>
    <t xml:space="preserve">  忻州市高级技工学校</t>
  </si>
  <si>
    <t xml:space="preserve">  忻州市人才交流服务中心</t>
  </si>
  <si>
    <t xml:space="preserve">  忻州市人事考试中心</t>
  </si>
  <si>
    <t xml:space="preserve">  忻州市人力资源和社会保障局信息中心</t>
  </si>
  <si>
    <t xml:space="preserve">  忻州市城乡居民养老保险中心</t>
  </si>
  <si>
    <t xml:space="preserve">  忻州市企业养老保险管理服务中心</t>
  </si>
  <si>
    <t xml:space="preserve">  忻州市工伤保险中心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</si>
</sst>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 "/>
    <numFmt numFmtId="182" formatCode=";;"/>
    <numFmt numFmtId="183" formatCode="#,##0.0_ 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0" fontId="3" fillId="0" borderId="2" xfId="0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18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81" fontId="3" fillId="0" borderId="2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horizontal="center" vertical="center" wrapText="1"/>
    </xf>
    <xf numFmtId="182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180" fontId="3" fillId="0" borderId="0" xfId="0" applyNumberFormat="1" applyFont="1" applyFill="1" applyAlignment="1">
      <alignment vertical="center"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82" fontId="3" fillId="0" borderId="2" xfId="0" applyNumberFormat="1" applyFont="1" applyFill="1" applyBorder="1" applyAlignment="1" applyProtection="1">
      <alignment horizontal="left" vertical="center" wrapText="1"/>
      <protection/>
    </xf>
    <xf numFmtId="180" fontId="3" fillId="0" borderId="2" xfId="0" applyNumberFormat="1" applyFont="1" applyFill="1" applyBorder="1" applyAlignment="1" applyProtection="1">
      <alignment horizontal="righ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180" fontId="3" fillId="0" borderId="2" xfId="0" applyNumberFormat="1" applyFont="1" applyFill="1" applyBorder="1" applyAlignment="1" applyProtection="1">
      <alignment horizontal="center" vertical="center"/>
      <protection/>
    </xf>
    <xf numFmtId="1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82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 wrapText="1"/>
      <protection/>
    </xf>
    <xf numFmtId="4" fontId="3" fillId="0" borderId="8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83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8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vertical="center"/>
    </xf>
    <xf numFmtId="18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17.00390625" style="9" customWidth="1"/>
    <col min="2" max="2" width="9.625" style="9" customWidth="1"/>
    <col min="3" max="3" width="8.50390625" style="9" customWidth="1"/>
    <col min="4" max="4" width="7.75390625" style="9" customWidth="1"/>
    <col min="5" max="5" width="19.00390625" style="9" customWidth="1"/>
    <col min="6" max="6" width="8.625" style="9" customWidth="1"/>
    <col min="7" max="7" width="8.875" style="9" customWidth="1"/>
    <col min="8" max="8" width="9.00390625" style="9" customWidth="1"/>
    <col min="9" max="10" width="11.50390625" style="9" customWidth="1"/>
    <col min="11" max="16384" width="9.00390625" style="9" customWidth="1"/>
  </cols>
  <sheetData>
    <row r="1" spans="1:3" ht="14.25">
      <c r="A1" s="20" t="s">
        <v>161</v>
      </c>
      <c r="B1" s="20"/>
      <c r="C1" s="20"/>
    </row>
    <row r="2" spans="1:10" ht="27" customHeight="1">
      <c r="A2" s="82" t="s">
        <v>198</v>
      </c>
      <c r="B2" s="82"/>
      <c r="C2" s="82"/>
      <c r="D2" s="82"/>
      <c r="E2" s="82"/>
      <c r="F2" s="82"/>
      <c r="G2" s="82"/>
      <c r="H2" s="82"/>
      <c r="I2" s="21"/>
      <c r="J2" s="21"/>
    </row>
    <row r="3" spans="1:10" ht="20.25">
      <c r="A3" s="90" t="s">
        <v>140</v>
      </c>
      <c r="B3" s="90"/>
      <c r="C3" s="90"/>
      <c r="D3" s="12"/>
      <c r="E3" s="12"/>
      <c r="F3" s="89" t="s">
        <v>144</v>
      </c>
      <c r="G3" s="89"/>
      <c r="H3" s="89"/>
      <c r="I3" s="10"/>
      <c r="J3" s="10"/>
    </row>
    <row r="4" spans="1:10" ht="14.25">
      <c r="A4" s="83" t="s">
        <v>30</v>
      </c>
      <c r="B4" s="83"/>
      <c r="C4" s="83"/>
      <c r="D4" s="83"/>
      <c r="E4" s="83" t="s">
        <v>31</v>
      </c>
      <c r="F4" s="83"/>
      <c r="G4" s="83"/>
      <c r="H4" s="83"/>
      <c r="I4" s="22"/>
      <c r="J4" s="22"/>
    </row>
    <row r="5" spans="1:10" ht="14.25">
      <c r="A5" s="84" t="s">
        <v>2</v>
      </c>
      <c r="B5" s="86" t="s">
        <v>3</v>
      </c>
      <c r="C5" s="87"/>
      <c r="D5" s="88"/>
      <c r="E5" s="84" t="s">
        <v>2</v>
      </c>
      <c r="F5" s="86" t="s">
        <v>3</v>
      </c>
      <c r="G5" s="87"/>
      <c r="H5" s="88"/>
      <c r="I5" s="22"/>
      <c r="J5" s="22"/>
    </row>
    <row r="6" spans="1:10" ht="56.25" customHeight="1">
      <c r="A6" s="85"/>
      <c r="B6" s="11" t="s">
        <v>192</v>
      </c>
      <c r="C6" s="11" t="s">
        <v>199</v>
      </c>
      <c r="D6" s="23" t="s">
        <v>200</v>
      </c>
      <c r="E6" s="85"/>
      <c r="F6" s="11" t="s">
        <v>192</v>
      </c>
      <c r="G6" s="10" t="s">
        <v>199</v>
      </c>
      <c r="H6" s="23" t="s">
        <v>200</v>
      </c>
      <c r="I6" s="22"/>
      <c r="J6" s="22"/>
    </row>
    <row r="7" spans="1:10" ht="22.5" customHeight="1">
      <c r="A7" s="3" t="s">
        <v>50</v>
      </c>
      <c r="B7" s="34">
        <v>21603.76</v>
      </c>
      <c r="C7" s="58">
        <v>21396.19</v>
      </c>
      <c r="D7" s="26">
        <f>(C7-B7)/B7*100</f>
        <v>-0.9608049709865307</v>
      </c>
      <c r="E7" s="3" t="s">
        <v>32</v>
      </c>
      <c r="F7" s="29">
        <v>481.53</v>
      </c>
      <c r="G7" s="11">
        <v>428.37</v>
      </c>
      <c r="H7" s="27">
        <f>(G7-F7)/F7*100</f>
        <v>-11.039810603700698</v>
      </c>
      <c r="I7" s="22"/>
      <c r="J7" s="22"/>
    </row>
    <row r="8" spans="1:10" ht="39" customHeight="1">
      <c r="A8" s="3" t="s">
        <v>51</v>
      </c>
      <c r="B8" s="6"/>
      <c r="C8" s="58"/>
      <c r="D8" s="26"/>
      <c r="E8" s="3" t="s">
        <v>33</v>
      </c>
      <c r="F8" s="6"/>
      <c r="G8" s="11"/>
      <c r="H8" s="27"/>
      <c r="I8" s="22"/>
      <c r="J8" s="22"/>
    </row>
    <row r="9" spans="1:10" ht="28.5" customHeight="1">
      <c r="A9" s="3" t="s">
        <v>162</v>
      </c>
      <c r="B9" s="6"/>
      <c r="C9" s="5"/>
      <c r="D9" s="26"/>
      <c r="E9" s="3" t="s">
        <v>34</v>
      </c>
      <c r="F9" s="6"/>
      <c r="G9" s="11"/>
      <c r="H9" s="27"/>
      <c r="I9" s="22"/>
      <c r="J9" s="22"/>
    </row>
    <row r="10" spans="1:10" ht="28.5" customHeight="1">
      <c r="A10" s="3" t="s">
        <v>52</v>
      </c>
      <c r="B10" s="6"/>
      <c r="C10" s="5"/>
      <c r="D10" s="26"/>
      <c r="E10" s="3" t="s">
        <v>35</v>
      </c>
      <c r="F10" s="6"/>
      <c r="G10" s="11"/>
      <c r="H10" s="27"/>
      <c r="I10" s="22"/>
      <c r="J10" s="22"/>
    </row>
    <row r="11" spans="1:10" ht="14.25">
      <c r="A11" s="7" t="s">
        <v>36</v>
      </c>
      <c r="B11" s="11"/>
      <c r="C11" s="5"/>
      <c r="D11" s="26"/>
      <c r="E11" s="3" t="s">
        <v>37</v>
      </c>
      <c r="F11" s="6">
        <v>980.72</v>
      </c>
      <c r="G11" s="11">
        <v>1032.24</v>
      </c>
      <c r="H11" s="27">
        <f>(G11-F11)/F11*100</f>
        <v>5.253283302063788</v>
      </c>
      <c r="I11" s="22"/>
      <c r="J11" s="22"/>
    </row>
    <row r="12" spans="1:10" ht="14.25">
      <c r="A12" s="11"/>
      <c r="B12" s="11"/>
      <c r="C12" s="5"/>
      <c r="D12" s="26"/>
      <c r="E12" s="3" t="s">
        <v>38</v>
      </c>
      <c r="F12" s="6"/>
      <c r="G12" s="11"/>
      <c r="H12" s="27"/>
      <c r="I12" s="22"/>
      <c r="J12" s="22"/>
    </row>
    <row r="13" spans="1:10" ht="24">
      <c r="A13" s="11"/>
      <c r="B13" s="11"/>
      <c r="C13" s="5"/>
      <c r="D13" s="26"/>
      <c r="E13" s="3" t="s">
        <v>193</v>
      </c>
      <c r="F13" s="6"/>
      <c r="G13" s="11"/>
      <c r="H13" s="27"/>
      <c r="I13" s="22"/>
      <c r="J13" s="22"/>
    </row>
    <row r="14" spans="1:10" ht="14.25">
      <c r="A14" s="11"/>
      <c r="B14" s="11"/>
      <c r="C14" s="5"/>
      <c r="D14" s="26"/>
      <c r="E14" s="3" t="s">
        <v>80</v>
      </c>
      <c r="F14" s="6">
        <v>17805.83</v>
      </c>
      <c r="G14" s="11">
        <v>19848.29</v>
      </c>
      <c r="H14" s="27">
        <f>(G14-F14)/F14*100</f>
        <v>11.470737393314431</v>
      </c>
      <c r="I14" s="22"/>
      <c r="J14" s="22"/>
    </row>
    <row r="15" spans="1:10" ht="14.25">
      <c r="A15" s="11"/>
      <c r="B15" s="11"/>
      <c r="C15" s="5"/>
      <c r="D15" s="26"/>
      <c r="E15" s="3" t="s">
        <v>39</v>
      </c>
      <c r="F15" s="6"/>
      <c r="G15" s="11"/>
      <c r="H15" s="27"/>
      <c r="I15" s="22"/>
      <c r="J15" s="22"/>
    </row>
    <row r="16" spans="1:10" ht="26.25" customHeight="1">
      <c r="A16" s="11"/>
      <c r="B16" s="11"/>
      <c r="C16" s="5"/>
      <c r="D16" s="26"/>
      <c r="E16" s="3" t="s">
        <v>194</v>
      </c>
      <c r="F16" s="6">
        <v>2335.68</v>
      </c>
      <c r="G16" s="11">
        <v>35.89</v>
      </c>
      <c r="H16" s="27">
        <f>(G16-F16)/F16*100</f>
        <v>-98.46340252089328</v>
      </c>
      <c r="I16" s="22"/>
      <c r="J16" s="22"/>
    </row>
    <row r="17" spans="1:10" ht="24" customHeight="1">
      <c r="A17" s="11"/>
      <c r="B17" s="11"/>
      <c r="C17" s="5"/>
      <c r="D17" s="26"/>
      <c r="E17" s="3" t="s">
        <v>53</v>
      </c>
      <c r="F17" s="6"/>
      <c r="G17" s="11"/>
      <c r="H17" s="27"/>
      <c r="I17" s="22"/>
      <c r="J17" s="22"/>
    </row>
    <row r="18" spans="1:10" ht="14.25">
      <c r="A18" s="11"/>
      <c r="B18" s="11"/>
      <c r="C18" s="5"/>
      <c r="D18" s="26"/>
      <c r="E18" s="3" t="s">
        <v>195</v>
      </c>
      <c r="F18" s="6"/>
      <c r="G18" s="11"/>
      <c r="H18" s="27"/>
      <c r="I18" s="22"/>
      <c r="J18" s="22"/>
    </row>
    <row r="19" spans="1:10" ht="14.25">
      <c r="A19" s="11"/>
      <c r="B19" s="11"/>
      <c r="C19" s="5"/>
      <c r="D19" s="26"/>
      <c r="E19" s="3" t="s">
        <v>213</v>
      </c>
      <c r="F19" s="6"/>
      <c r="G19" s="11">
        <v>51.4</v>
      </c>
      <c r="H19" s="27"/>
      <c r="I19" s="22"/>
      <c r="J19" s="22"/>
    </row>
    <row r="20" spans="1:10" ht="14.25">
      <c r="A20" s="6" t="s">
        <v>4</v>
      </c>
      <c r="B20" s="28">
        <f>B7+B8+B9+B10+B11</f>
        <v>21603.76</v>
      </c>
      <c r="C20" s="59">
        <f>C7</f>
        <v>21396.19</v>
      </c>
      <c r="D20" s="26">
        <f>(C20-B20)/B20*100</f>
        <v>-0.9608049709865307</v>
      </c>
      <c r="E20" s="6" t="s">
        <v>5</v>
      </c>
      <c r="F20" s="28">
        <f>SUM(F7:F19)</f>
        <v>21603.760000000002</v>
      </c>
      <c r="G20" s="11">
        <f>SUM(G7:G19)</f>
        <v>21396.190000000002</v>
      </c>
      <c r="H20" s="27">
        <f>(G20-F20)/F20*100</f>
        <v>-0.9608049709865306</v>
      </c>
      <c r="I20" s="22"/>
      <c r="J20" s="22"/>
    </row>
  </sheetData>
  <mergeCells count="9">
    <mergeCell ref="A2:H2"/>
    <mergeCell ref="A4:D4"/>
    <mergeCell ref="E4:H4"/>
    <mergeCell ref="A5:A6"/>
    <mergeCell ref="B5:D5"/>
    <mergeCell ref="E5:E6"/>
    <mergeCell ref="F5:H5"/>
    <mergeCell ref="F3:H3"/>
    <mergeCell ref="A3:C3"/>
  </mergeCells>
  <printOptions/>
  <pageMargins left="0.51" right="0.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33.625" style="9" customWidth="1"/>
    <col min="2" max="2" width="34.75390625" style="9" customWidth="1"/>
    <col min="3" max="16384" width="9.00390625" style="9" customWidth="1"/>
  </cols>
  <sheetData>
    <row r="1" ht="14.25">
      <c r="A1" s="20" t="s">
        <v>49</v>
      </c>
    </row>
    <row r="2" spans="1:2" ht="27" customHeight="1">
      <c r="A2" s="94" t="s">
        <v>211</v>
      </c>
      <c r="B2" s="94"/>
    </row>
    <row r="3" spans="1:2" ht="14.25">
      <c r="A3" s="32" t="s">
        <v>139</v>
      </c>
      <c r="B3" s="10" t="s">
        <v>79</v>
      </c>
    </row>
    <row r="4" spans="1:2" ht="24.75" customHeight="1">
      <c r="A4" s="11" t="s">
        <v>240</v>
      </c>
      <c r="B4" s="11" t="s">
        <v>210</v>
      </c>
    </row>
    <row r="5" spans="1:2" s="43" customFormat="1" ht="24.75" customHeight="1">
      <c r="A5" s="48" t="s">
        <v>89</v>
      </c>
      <c r="B5" s="40">
        <v>105.94</v>
      </c>
    </row>
    <row r="6" spans="1:2" s="43" customFormat="1" ht="24.75" customHeight="1">
      <c r="A6" s="48" t="s">
        <v>97</v>
      </c>
      <c r="B6" s="40">
        <v>15.96</v>
      </c>
    </row>
    <row r="7" spans="1:2" ht="24.75" customHeight="1">
      <c r="A7" s="48" t="s">
        <v>220</v>
      </c>
      <c r="B7" s="40">
        <v>20.19</v>
      </c>
    </row>
    <row r="8" spans="1:2" ht="24.75" customHeight="1">
      <c r="A8" s="48" t="s">
        <v>222</v>
      </c>
      <c r="B8" s="40">
        <v>0.9</v>
      </c>
    </row>
    <row r="9" spans="1:2" ht="24.75" customHeight="1">
      <c r="A9" s="48" t="s">
        <v>152</v>
      </c>
      <c r="B9" s="40">
        <v>4.35</v>
      </c>
    </row>
    <row r="10" spans="1:2" ht="24.75" customHeight="1">
      <c r="A10" s="48" t="s">
        <v>223</v>
      </c>
      <c r="B10" s="40">
        <v>15.5</v>
      </c>
    </row>
    <row r="11" spans="1:2" ht="24.75" customHeight="1">
      <c r="A11" s="48" t="s">
        <v>93</v>
      </c>
      <c r="B11" s="40">
        <v>49.83</v>
      </c>
    </row>
    <row r="12" spans="1:2" ht="24.75" customHeight="1">
      <c r="A12" s="48" t="s">
        <v>224</v>
      </c>
      <c r="B12" s="40">
        <v>13.99</v>
      </c>
    </row>
    <row r="13" spans="1:2" ht="24.75" customHeight="1">
      <c r="A13" s="48" t="s">
        <v>98</v>
      </c>
      <c r="B13" s="40">
        <v>2.14</v>
      </c>
    </row>
    <row r="14" spans="1:2" ht="24.75" customHeight="1">
      <c r="A14" s="48" t="s">
        <v>146</v>
      </c>
      <c r="B14" s="40">
        <v>1.88</v>
      </c>
    </row>
    <row r="15" spans="1:2" ht="24.75" customHeight="1">
      <c r="A15" s="48" t="s">
        <v>150</v>
      </c>
      <c r="B15" s="40">
        <v>6.35</v>
      </c>
    </row>
    <row r="16" spans="1:2" ht="24.75" customHeight="1">
      <c r="A16" s="48" t="s">
        <v>151</v>
      </c>
      <c r="B16" s="40">
        <v>16.87</v>
      </c>
    </row>
    <row r="17" spans="1:2" ht="24.75" customHeight="1">
      <c r="A17" s="48" t="s">
        <v>90</v>
      </c>
      <c r="B17" s="40">
        <v>6.77</v>
      </c>
    </row>
    <row r="18" spans="1:2" ht="24.75" customHeight="1">
      <c r="A18" s="6" t="s">
        <v>241</v>
      </c>
      <c r="B18" s="28">
        <f>SUM(B5:B17)</f>
        <v>260.67</v>
      </c>
    </row>
  </sheetData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92"/>
  <sheetViews>
    <sheetView workbookViewId="0" topLeftCell="A25">
      <selection activeCell="T8" sqref="T8"/>
    </sheetView>
  </sheetViews>
  <sheetFormatPr defaultColWidth="6.875" defaultRowHeight="14.25"/>
  <cols>
    <col min="1" max="1" width="6.375" style="0" customWidth="1"/>
    <col min="2" max="2" width="13.25390625" style="0" customWidth="1"/>
    <col min="3" max="3" width="17.00390625" style="0" customWidth="1"/>
    <col min="4" max="4" width="7.625" style="0" customWidth="1"/>
    <col min="5" max="5" width="23.50390625" style="0" customWidth="1"/>
    <col min="6" max="7" width="10.125" style="0" customWidth="1"/>
    <col min="8" max="8" width="5.125" style="0" customWidth="1"/>
    <col min="9" max="9" width="6.875" style="0" customWidth="1"/>
    <col min="10" max="10" width="5.75390625" style="0" customWidth="1"/>
    <col min="11" max="11" width="8.75390625" style="0" customWidth="1"/>
    <col min="12" max="23" width="10.625" style="0" customWidth="1"/>
    <col min="24" max="24" width="8.25390625" style="0" customWidth="1"/>
    <col min="25" max="255" width="6.875" style="0" customWidth="1"/>
  </cols>
  <sheetData>
    <row r="1" spans="1:2" ht="12.75" customHeight="1">
      <c r="A1" s="124" t="s">
        <v>191</v>
      </c>
      <c r="B1" s="125"/>
    </row>
    <row r="2" spans="1:24" ht="21" customHeight="1">
      <c r="A2" s="82" t="s">
        <v>212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15" customHeight="1">
      <c r="A3" s="90" t="s">
        <v>139</v>
      </c>
      <c r="B3" s="90"/>
      <c r="C3" s="90"/>
      <c r="W3" s="89" t="s">
        <v>29</v>
      </c>
      <c r="X3" s="89"/>
    </row>
    <row r="4" spans="1:25" s="50" customFormat="1" ht="19.5" customHeight="1">
      <c r="A4" s="123" t="s">
        <v>163</v>
      </c>
      <c r="B4" s="123" t="s">
        <v>164</v>
      </c>
      <c r="C4" s="123" t="s">
        <v>165</v>
      </c>
      <c r="D4" s="123" t="s">
        <v>166</v>
      </c>
      <c r="E4" s="123"/>
      <c r="F4" s="123" t="s">
        <v>167</v>
      </c>
      <c r="G4" s="123" t="s">
        <v>168</v>
      </c>
      <c r="H4" s="123" t="s">
        <v>169</v>
      </c>
      <c r="I4" s="123" t="s">
        <v>170</v>
      </c>
      <c r="J4" s="123" t="s">
        <v>171</v>
      </c>
      <c r="K4" s="54" t="s">
        <v>172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23" t="s">
        <v>173</v>
      </c>
      <c r="Y4" s="49"/>
    </row>
    <row r="5" spans="1:24" s="50" customFormat="1" ht="19.5" customHeight="1">
      <c r="A5" s="123"/>
      <c r="B5" s="123"/>
      <c r="C5" s="123"/>
      <c r="D5" s="123" t="s">
        <v>7</v>
      </c>
      <c r="E5" s="123" t="s">
        <v>174</v>
      </c>
      <c r="F5" s="123"/>
      <c r="G5" s="123"/>
      <c r="H5" s="123"/>
      <c r="I5" s="123"/>
      <c r="J5" s="123"/>
      <c r="K5" s="123" t="s">
        <v>175</v>
      </c>
      <c r="L5" s="54" t="s">
        <v>176</v>
      </c>
      <c r="M5" s="54"/>
      <c r="N5" s="54"/>
      <c r="O5" s="54"/>
      <c r="P5" s="54"/>
      <c r="Q5" s="54"/>
      <c r="R5" s="54"/>
      <c r="S5" s="54"/>
      <c r="T5" s="54"/>
      <c r="U5" s="54"/>
      <c r="V5" s="123" t="s">
        <v>177</v>
      </c>
      <c r="W5" s="123" t="s">
        <v>178</v>
      </c>
      <c r="X5" s="123"/>
    </row>
    <row r="6" spans="1:24" s="50" customFormat="1" ht="19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5" t="s">
        <v>179</v>
      </c>
      <c r="M6" s="55" t="s">
        <v>180</v>
      </c>
      <c r="N6" s="55" t="s">
        <v>181</v>
      </c>
      <c r="O6" s="30" t="s">
        <v>182</v>
      </c>
      <c r="P6" s="30" t="s">
        <v>183</v>
      </c>
      <c r="Q6" s="30" t="s">
        <v>184</v>
      </c>
      <c r="R6" s="30" t="s">
        <v>185</v>
      </c>
      <c r="S6" s="30" t="s">
        <v>186</v>
      </c>
      <c r="T6" s="30" t="s">
        <v>187</v>
      </c>
      <c r="U6" s="30" t="s">
        <v>188</v>
      </c>
      <c r="V6" s="123"/>
      <c r="W6" s="123"/>
      <c r="X6" s="123"/>
    </row>
    <row r="7" spans="1:24" s="50" customFormat="1" ht="29.25" customHeight="1">
      <c r="A7" s="51" t="s">
        <v>242</v>
      </c>
      <c r="B7" s="51" t="s">
        <v>88</v>
      </c>
      <c r="C7" s="51"/>
      <c r="D7" s="51"/>
      <c r="E7" s="51"/>
      <c r="F7" s="51"/>
      <c r="G7" s="51"/>
      <c r="H7" s="51"/>
      <c r="I7" s="74" t="s">
        <v>355</v>
      </c>
      <c r="J7" s="75"/>
      <c r="K7" s="63">
        <v>135.03</v>
      </c>
      <c r="L7" s="63">
        <v>135.03</v>
      </c>
      <c r="M7" s="63">
        <v>135.03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1"/>
    </row>
    <row r="8" spans="1:25" s="50" customFormat="1" ht="29.25" customHeight="1">
      <c r="A8" s="51"/>
      <c r="B8" s="51"/>
      <c r="C8" s="61" t="s">
        <v>243</v>
      </c>
      <c r="D8" s="61"/>
      <c r="E8" s="61"/>
      <c r="F8" s="61"/>
      <c r="G8" s="61"/>
      <c r="H8" s="61"/>
      <c r="I8" s="74" t="s">
        <v>244</v>
      </c>
      <c r="J8" s="75"/>
      <c r="K8" s="63">
        <v>20.58</v>
      </c>
      <c r="L8" s="63">
        <v>20.58</v>
      </c>
      <c r="M8" s="63">
        <v>20.58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1"/>
      <c r="Y8" s="53"/>
    </row>
    <row r="9" spans="1:25" s="50" customFormat="1" ht="29.25" customHeight="1">
      <c r="A9" s="51" t="s">
        <v>189</v>
      </c>
      <c r="B9" s="51" t="s">
        <v>189</v>
      </c>
      <c r="C9" s="61" t="s">
        <v>189</v>
      </c>
      <c r="D9" s="61" t="s">
        <v>245</v>
      </c>
      <c r="E9" s="61" t="s">
        <v>246</v>
      </c>
      <c r="F9" s="61" t="s">
        <v>247</v>
      </c>
      <c r="G9" s="61" t="s">
        <v>248</v>
      </c>
      <c r="H9" s="61"/>
      <c r="I9" s="74" t="s">
        <v>249</v>
      </c>
      <c r="J9" s="75" t="s">
        <v>250</v>
      </c>
      <c r="K9" s="63">
        <v>0.5</v>
      </c>
      <c r="L9" s="63">
        <v>0.5</v>
      </c>
      <c r="M9" s="63">
        <v>0.5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1"/>
      <c r="Y9" s="53"/>
    </row>
    <row r="10" spans="1:24" s="50" customFormat="1" ht="29.25" customHeight="1">
      <c r="A10" s="51" t="s">
        <v>189</v>
      </c>
      <c r="B10" s="51" t="s">
        <v>189</v>
      </c>
      <c r="C10" s="61" t="s">
        <v>189</v>
      </c>
      <c r="D10" s="61" t="s">
        <v>245</v>
      </c>
      <c r="E10" s="61" t="s">
        <v>246</v>
      </c>
      <c r="F10" s="61" t="s">
        <v>251</v>
      </c>
      <c r="G10" s="61" t="s">
        <v>248</v>
      </c>
      <c r="H10" s="61"/>
      <c r="I10" s="74" t="s">
        <v>252</v>
      </c>
      <c r="J10" s="75" t="s">
        <v>250</v>
      </c>
      <c r="K10" s="63">
        <v>1</v>
      </c>
      <c r="L10" s="63">
        <v>1</v>
      </c>
      <c r="M10" s="63">
        <v>1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1"/>
    </row>
    <row r="11" spans="1:24" s="50" customFormat="1" ht="29.25" customHeight="1">
      <c r="A11" s="51" t="s">
        <v>189</v>
      </c>
      <c r="B11" s="51" t="s">
        <v>189</v>
      </c>
      <c r="C11" s="61" t="s">
        <v>189</v>
      </c>
      <c r="D11" s="61" t="s">
        <v>245</v>
      </c>
      <c r="E11" s="61" t="s">
        <v>246</v>
      </c>
      <c r="F11" s="61" t="s">
        <v>251</v>
      </c>
      <c r="G11" s="61" t="s">
        <v>253</v>
      </c>
      <c r="H11" s="61"/>
      <c r="I11" s="74" t="s">
        <v>249</v>
      </c>
      <c r="J11" s="75"/>
      <c r="K11" s="63">
        <v>1</v>
      </c>
      <c r="L11" s="63">
        <v>1</v>
      </c>
      <c r="M11" s="63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1"/>
    </row>
    <row r="12" spans="1:24" s="50" customFormat="1" ht="29.25" customHeight="1">
      <c r="A12" s="51" t="s">
        <v>189</v>
      </c>
      <c r="B12" s="51" t="s">
        <v>189</v>
      </c>
      <c r="C12" s="61" t="s">
        <v>189</v>
      </c>
      <c r="D12" s="61" t="s">
        <v>245</v>
      </c>
      <c r="E12" s="61" t="s">
        <v>246</v>
      </c>
      <c r="F12" s="61" t="s">
        <v>254</v>
      </c>
      <c r="G12" s="61" t="s">
        <v>248</v>
      </c>
      <c r="H12" s="61"/>
      <c r="I12" s="74" t="s">
        <v>249</v>
      </c>
      <c r="J12" s="75" t="s">
        <v>250</v>
      </c>
      <c r="K12" s="63">
        <v>0.5</v>
      </c>
      <c r="L12" s="63">
        <v>0.5</v>
      </c>
      <c r="M12" s="63">
        <v>0.5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1"/>
    </row>
    <row r="13" spans="1:24" s="50" customFormat="1" ht="29.25" customHeight="1">
      <c r="A13" s="51" t="s">
        <v>189</v>
      </c>
      <c r="B13" s="51" t="s">
        <v>189</v>
      </c>
      <c r="C13" s="61" t="s">
        <v>189</v>
      </c>
      <c r="D13" s="61" t="s">
        <v>245</v>
      </c>
      <c r="E13" s="61" t="s">
        <v>246</v>
      </c>
      <c r="F13" s="61" t="s">
        <v>254</v>
      </c>
      <c r="G13" s="61" t="s">
        <v>253</v>
      </c>
      <c r="H13" s="61"/>
      <c r="I13" s="74" t="s">
        <v>255</v>
      </c>
      <c r="J13" s="75"/>
      <c r="K13" s="63">
        <v>1.5</v>
      </c>
      <c r="L13" s="63">
        <v>1.5</v>
      </c>
      <c r="M13" s="63">
        <v>1.5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1"/>
    </row>
    <row r="14" spans="1:24" s="50" customFormat="1" ht="29.25" customHeight="1">
      <c r="A14" s="51" t="s">
        <v>189</v>
      </c>
      <c r="B14" s="51" t="s">
        <v>189</v>
      </c>
      <c r="C14" s="61" t="s">
        <v>189</v>
      </c>
      <c r="D14" s="61" t="s">
        <v>245</v>
      </c>
      <c r="E14" s="61" t="s">
        <v>246</v>
      </c>
      <c r="F14" s="61" t="s">
        <v>256</v>
      </c>
      <c r="G14" s="61" t="s">
        <v>253</v>
      </c>
      <c r="H14" s="61"/>
      <c r="I14" s="74" t="s">
        <v>255</v>
      </c>
      <c r="J14" s="75"/>
      <c r="K14" s="63">
        <v>0.1</v>
      </c>
      <c r="L14" s="63">
        <v>0.1</v>
      </c>
      <c r="M14" s="63">
        <v>0.1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1"/>
    </row>
    <row r="15" spans="1:24" s="50" customFormat="1" ht="29.25" customHeight="1">
      <c r="A15" s="51" t="s">
        <v>189</v>
      </c>
      <c r="B15" s="51" t="s">
        <v>189</v>
      </c>
      <c r="C15" s="61" t="s">
        <v>189</v>
      </c>
      <c r="D15" s="61" t="s">
        <v>245</v>
      </c>
      <c r="E15" s="61" t="s">
        <v>246</v>
      </c>
      <c r="F15" s="61" t="s">
        <v>256</v>
      </c>
      <c r="G15" s="61" t="s">
        <v>248</v>
      </c>
      <c r="H15" s="61"/>
      <c r="I15" s="74" t="s">
        <v>249</v>
      </c>
      <c r="J15" s="75" t="s">
        <v>250</v>
      </c>
      <c r="K15" s="63">
        <v>0.5</v>
      </c>
      <c r="L15" s="63">
        <v>0.5</v>
      </c>
      <c r="M15" s="63">
        <v>0.5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1"/>
    </row>
    <row r="16" spans="1:24" s="50" customFormat="1" ht="29.25" customHeight="1">
      <c r="A16" s="51" t="s">
        <v>189</v>
      </c>
      <c r="B16" s="51" t="s">
        <v>189</v>
      </c>
      <c r="C16" s="61" t="s">
        <v>189</v>
      </c>
      <c r="D16" s="61" t="s">
        <v>245</v>
      </c>
      <c r="E16" s="61" t="s">
        <v>246</v>
      </c>
      <c r="F16" s="61" t="s">
        <v>257</v>
      </c>
      <c r="G16" s="61" t="s">
        <v>248</v>
      </c>
      <c r="H16" s="61"/>
      <c r="I16" s="74" t="s">
        <v>258</v>
      </c>
      <c r="J16" s="75" t="s">
        <v>250</v>
      </c>
      <c r="K16" s="63">
        <v>4.8</v>
      </c>
      <c r="L16" s="63">
        <v>4.8</v>
      </c>
      <c r="M16" s="63">
        <v>4.8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1"/>
    </row>
    <row r="17" spans="1:24" s="50" customFormat="1" ht="29.25" customHeight="1">
      <c r="A17" s="51" t="s">
        <v>189</v>
      </c>
      <c r="B17" s="51" t="s">
        <v>189</v>
      </c>
      <c r="C17" s="61" t="s">
        <v>189</v>
      </c>
      <c r="D17" s="61" t="s">
        <v>245</v>
      </c>
      <c r="E17" s="61" t="s">
        <v>246</v>
      </c>
      <c r="F17" s="61" t="s">
        <v>257</v>
      </c>
      <c r="G17" s="61" t="s">
        <v>259</v>
      </c>
      <c r="H17" s="61"/>
      <c r="I17" s="74" t="s">
        <v>260</v>
      </c>
      <c r="J17" s="75" t="s">
        <v>250</v>
      </c>
      <c r="K17" s="63">
        <v>0.72</v>
      </c>
      <c r="L17" s="63">
        <v>0.72</v>
      </c>
      <c r="M17" s="63">
        <v>0.72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1"/>
    </row>
    <row r="18" spans="1:24" s="50" customFormat="1" ht="29.25" customHeight="1">
      <c r="A18" s="51" t="s">
        <v>189</v>
      </c>
      <c r="B18" s="51" t="s">
        <v>189</v>
      </c>
      <c r="C18" s="61" t="s">
        <v>189</v>
      </c>
      <c r="D18" s="61" t="s">
        <v>245</v>
      </c>
      <c r="E18" s="61" t="s">
        <v>246</v>
      </c>
      <c r="F18" s="61" t="s">
        <v>257</v>
      </c>
      <c r="G18" s="61" t="s">
        <v>261</v>
      </c>
      <c r="H18" s="61"/>
      <c r="I18" s="74" t="s">
        <v>262</v>
      </c>
      <c r="J18" s="75" t="s">
        <v>263</v>
      </c>
      <c r="K18" s="63">
        <v>0.6</v>
      </c>
      <c r="L18" s="63">
        <v>0.6</v>
      </c>
      <c r="M18" s="63">
        <v>0.6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1"/>
    </row>
    <row r="19" spans="1:24" s="50" customFormat="1" ht="29.25" customHeight="1">
      <c r="A19" s="51" t="s">
        <v>189</v>
      </c>
      <c r="B19" s="51" t="s">
        <v>189</v>
      </c>
      <c r="C19" s="61" t="s">
        <v>189</v>
      </c>
      <c r="D19" s="61" t="s">
        <v>245</v>
      </c>
      <c r="E19" s="61" t="s">
        <v>246</v>
      </c>
      <c r="F19" s="61" t="s">
        <v>257</v>
      </c>
      <c r="G19" s="61" t="s">
        <v>264</v>
      </c>
      <c r="H19" s="61"/>
      <c r="I19" s="74" t="s">
        <v>249</v>
      </c>
      <c r="J19" s="75" t="s">
        <v>250</v>
      </c>
      <c r="K19" s="63">
        <v>0.3</v>
      </c>
      <c r="L19" s="63">
        <v>0.3</v>
      </c>
      <c r="M19" s="63">
        <v>0.3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1"/>
    </row>
    <row r="20" spans="1:24" s="50" customFormat="1" ht="29.25" customHeight="1">
      <c r="A20" s="51" t="s">
        <v>189</v>
      </c>
      <c r="B20" s="51" t="s">
        <v>189</v>
      </c>
      <c r="C20" s="61" t="s">
        <v>189</v>
      </c>
      <c r="D20" s="61" t="s">
        <v>245</v>
      </c>
      <c r="E20" s="61" t="s">
        <v>246</v>
      </c>
      <c r="F20" s="61" t="s">
        <v>257</v>
      </c>
      <c r="G20" s="61" t="s">
        <v>253</v>
      </c>
      <c r="H20" s="61"/>
      <c r="I20" s="74" t="s">
        <v>255</v>
      </c>
      <c r="J20" s="75"/>
      <c r="K20" s="63">
        <v>2</v>
      </c>
      <c r="L20" s="63">
        <v>2</v>
      </c>
      <c r="M20" s="63">
        <v>2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1"/>
    </row>
    <row r="21" spans="1:24" s="50" customFormat="1" ht="29.25" customHeight="1">
      <c r="A21" s="51" t="s">
        <v>189</v>
      </c>
      <c r="B21" s="51" t="s">
        <v>189</v>
      </c>
      <c r="C21" s="61" t="s">
        <v>189</v>
      </c>
      <c r="D21" s="61" t="s">
        <v>245</v>
      </c>
      <c r="E21" s="61" t="s">
        <v>246</v>
      </c>
      <c r="F21" s="61" t="s">
        <v>257</v>
      </c>
      <c r="G21" s="61" t="s">
        <v>261</v>
      </c>
      <c r="H21" s="61"/>
      <c r="I21" s="74" t="s">
        <v>252</v>
      </c>
      <c r="J21" s="75" t="s">
        <v>265</v>
      </c>
      <c r="K21" s="63">
        <v>0.4</v>
      </c>
      <c r="L21" s="63">
        <v>0.4</v>
      </c>
      <c r="M21" s="63">
        <v>0.4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1"/>
    </row>
    <row r="22" spans="1:24" s="50" customFormat="1" ht="29.25" customHeight="1">
      <c r="A22" s="51" t="s">
        <v>189</v>
      </c>
      <c r="B22" s="51" t="s">
        <v>189</v>
      </c>
      <c r="C22" s="61" t="s">
        <v>189</v>
      </c>
      <c r="D22" s="61" t="s">
        <v>245</v>
      </c>
      <c r="E22" s="61" t="s">
        <v>246</v>
      </c>
      <c r="F22" s="61" t="s">
        <v>257</v>
      </c>
      <c r="G22" s="61" t="s">
        <v>266</v>
      </c>
      <c r="H22" s="61"/>
      <c r="I22" s="74" t="s">
        <v>267</v>
      </c>
      <c r="J22" s="75" t="s">
        <v>268</v>
      </c>
      <c r="K22" s="63">
        <v>1.68</v>
      </c>
      <c r="L22" s="63">
        <v>1.68</v>
      </c>
      <c r="M22" s="63">
        <v>1.68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1"/>
    </row>
    <row r="23" spans="1:24" s="50" customFormat="1" ht="29.25" customHeight="1">
      <c r="A23" s="51" t="s">
        <v>189</v>
      </c>
      <c r="B23" s="51" t="s">
        <v>189</v>
      </c>
      <c r="C23" s="61" t="s">
        <v>189</v>
      </c>
      <c r="D23" s="61" t="s">
        <v>245</v>
      </c>
      <c r="E23" s="61" t="s">
        <v>246</v>
      </c>
      <c r="F23" s="61" t="s">
        <v>257</v>
      </c>
      <c r="G23" s="61" t="s">
        <v>269</v>
      </c>
      <c r="H23" s="61"/>
      <c r="I23" s="74" t="s">
        <v>252</v>
      </c>
      <c r="J23" s="75" t="s">
        <v>250</v>
      </c>
      <c r="K23" s="63">
        <v>0.36</v>
      </c>
      <c r="L23" s="63">
        <v>0.36</v>
      </c>
      <c r="M23" s="63">
        <v>0.36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1"/>
    </row>
    <row r="24" spans="1:24" s="50" customFormat="1" ht="29.25" customHeight="1">
      <c r="A24" s="51" t="s">
        <v>189</v>
      </c>
      <c r="B24" s="51" t="s">
        <v>189</v>
      </c>
      <c r="C24" s="61" t="s">
        <v>189</v>
      </c>
      <c r="D24" s="61" t="s">
        <v>245</v>
      </c>
      <c r="E24" s="61" t="s">
        <v>246</v>
      </c>
      <c r="F24" s="61" t="s">
        <v>257</v>
      </c>
      <c r="G24" s="61" t="s">
        <v>270</v>
      </c>
      <c r="H24" s="61"/>
      <c r="I24" s="74" t="s">
        <v>104</v>
      </c>
      <c r="J24" s="75" t="s">
        <v>271</v>
      </c>
      <c r="K24" s="63">
        <v>1</v>
      </c>
      <c r="L24" s="63">
        <v>1</v>
      </c>
      <c r="M24" s="63">
        <v>1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1"/>
    </row>
    <row r="25" spans="1:24" s="50" customFormat="1" ht="29.25" customHeight="1">
      <c r="A25" s="51" t="s">
        <v>189</v>
      </c>
      <c r="B25" s="51" t="s">
        <v>189</v>
      </c>
      <c r="C25" s="61" t="s">
        <v>189</v>
      </c>
      <c r="D25" s="61" t="s">
        <v>245</v>
      </c>
      <c r="E25" s="61" t="s">
        <v>246</v>
      </c>
      <c r="F25" s="61" t="s">
        <v>272</v>
      </c>
      <c r="G25" s="61" t="s">
        <v>248</v>
      </c>
      <c r="H25" s="61"/>
      <c r="I25" s="74" t="s">
        <v>252</v>
      </c>
      <c r="J25" s="75"/>
      <c r="K25" s="63">
        <v>1.3</v>
      </c>
      <c r="L25" s="63">
        <v>1.3</v>
      </c>
      <c r="M25" s="63">
        <v>1.3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1"/>
    </row>
    <row r="26" spans="1:24" s="50" customFormat="1" ht="29.25" customHeight="1">
      <c r="A26" s="51" t="s">
        <v>189</v>
      </c>
      <c r="B26" s="51" t="s">
        <v>189</v>
      </c>
      <c r="C26" s="61" t="s">
        <v>189</v>
      </c>
      <c r="D26" s="61" t="s">
        <v>245</v>
      </c>
      <c r="E26" s="61" t="s">
        <v>246</v>
      </c>
      <c r="F26" s="61" t="s">
        <v>272</v>
      </c>
      <c r="G26" s="61" t="s">
        <v>266</v>
      </c>
      <c r="H26" s="61"/>
      <c r="I26" s="74" t="s">
        <v>273</v>
      </c>
      <c r="J26" s="75" t="s">
        <v>268</v>
      </c>
      <c r="K26" s="63">
        <v>0.32</v>
      </c>
      <c r="L26" s="63">
        <v>0.32</v>
      </c>
      <c r="M26" s="63">
        <v>0.32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1"/>
    </row>
    <row r="27" spans="1:24" s="50" customFormat="1" ht="29.25" customHeight="1">
      <c r="A27" s="51" t="s">
        <v>189</v>
      </c>
      <c r="B27" s="51" t="s">
        <v>189</v>
      </c>
      <c r="C27" s="61" t="s">
        <v>189</v>
      </c>
      <c r="D27" s="61" t="s">
        <v>245</v>
      </c>
      <c r="E27" s="61" t="s">
        <v>246</v>
      </c>
      <c r="F27" s="61" t="s">
        <v>274</v>
      </c>
      <c r="G27" s="61" t="s">
        <v>253</v>
      </c>
      <c r="H27" s="61"/>
      <c r="I27" s="74" t="s">
        <v>255</v>
      </c>
      <c r="J27" s="75"/>
      <c r="K27" s="63">
        <v>2</v>
      </c>
      <c r="L27" s="63">
        <v>2</v>
      </c>
      <c r="M27" s="63">
        <v>2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1"/>
    </row>
    <row r="28" spans="1:24" s="50" customFormat="1" ht="29.25" customHeight="1">
      <c r="A28" s="51" t="s">
        <v>189</v>
      </c>
      <c r="B28" s="51" t="s">
        <v>189</v>
      </c>
      <c r="C28" s="61" t="s">
        <v>275</v>
      </c>
      <c r="D28" s="61"/>
      <c r="E28" s="61"/>
      <c r="F28" s="61"/>
      <c r="G28" s="61"/>
      <c r="H28" s="61"/>
      <c r="I28" s="74" t="s">
        <v>276</v>
      </c>
      <c r="J28" s="75"/>
      <c r="K28" s="63">
        <v>11.6</v>
      </c>
      <c r="L28" s="63">
        <v>11.6</v>
      </c>
      <c r="M28" s="63">
        <v>11.6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1"/>
    </row>
    <row r="29" spans="1:24" s="50" customFormat="1" ht="29.25" customHeight="1">
      <c r="A29" s="51" t="s">
        <v>189</v>
      </c>
      <c r="B29" s="51" t="s">
        <v>189</v>
      </c>
      <c r="C29" s="61" t="s">
        <v>189</v>
      </c>
      <c r="D29" s="61" t="s">
        <v>277</v>
      </c>
      <c r="E29" s="61" t="s">
        <v>278</v>
      </c>
      <c r="F29" s="61" t="s">
        <v>279</v>
      </c>
      <c r="G29" s="61" t="s">
        <v>266</v>
      </c>
      <c r="H29" s="61"/>
      <c r="I29" s="74" t="s">
        <v>280</v>
      </c>
      <c r="J29" s="75" t="s">
        <v>281</v>
      </c>
      <c r="K29" s="63">
        <v>0.5</v>
      </c>
      <c r="L29" s="63">
        <v>0.5</v>
      </c>
      <c r="M29" s="63">
        <v>0.5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1"/>
    </row>
    <row r="30" spans="1:24" s="50" customFormat="1" ht="29.25" customHeight="1">
      <c r="A30" s="51"/>
      <c r="B30" s="51"/>
      <c r="C30" s="61" t="s">
        <v>189</v>
      </c>
      <c r="D30" s="61" t="s">
        <v>277</v>
      </c>
      <c r="E30" s="61" t="s">
        <v>278</v>
      </c>
      <c r="F30" s="61" t="s">
        <v>279</v>
      </c>
      <c r="G30" s="61" t="s">
        <v>253</v>
      </c>
      <c r="H30" s="61"/>
      <c r="I30" s="74" t="s">
        <v>255</v>
      </c>
      <c r="J30" s="75"/>
      <c r="K30" s="63">
        <v>4.5</v>
      </c>
      <c r="L30" s="63">
        <v>4.5</v>
      </c>
      <c r="M30" s="63">
        <v>4.5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1"/>
    </row>
    <row r="31" spans="1:24" s="50" customFormat="1" ht="29.25" customHeight="1">
      <c r="A31" s="51" t="s">
        <v>189</v>
      </c>
      <c r="B31" s="51" t="s">
        <v>189</v>
      </c>
      <c r="C31" s="61" t="s">
        <v>189</v>
      </c>
      <c r="D31" s="61" t="s">
        <v>277</v>
      </c>
      <c r="E31" s="61" t="s">
        <v>278</v>
      </c>
      <c r="F31" s="61" t="s">
        <v>282</v>
      </c>
      <c r="G31" s="61" t="s">
        <v>283</v>
      </c>
      <c r="H31" s="61"/>
      <c r="I31" s="74" t="s">
        <v>284</v>
      </c>
      <c r="J31" s="75" t="s">
        <v>271</v>
      </c>
      <c r="K31" s="63">
        <v>0.5</v>
      </c>
      <c r="L31" s="63">
        <v>0.5</v>
      </c>
      <c r="M31" s="63">
        <v>0.5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1"/>
    </row>
    <row r="32" spans="1:24" s="50" customFormat="1" ht="29.25" customHeight="1">
      <c r="A32" s="51" t="s">
        <v>189</v>
      </c>
      <c r="B32" s="51" t="s">
        <v>189</v>
      </c>
      <c r="C32" s="61" t="s">
        <v>189</v>
      </c>
      <c r="D32" s="61" t="s">
        <v>277</v>
      </c>
      <c r="E32" s="61" t="s">
        <v>278</v>
      </c>
      <c r="F32" s="61" t="s">
        <v>282</v>
      </c>
      <c r="G32" s="61" t="s">
        <v>248</v>
      </c>
      <c r="H32" s="61"/>
      <c r="I32" s="74" t="s">
        <v>260</v>
      </c>
      <c r="J32" s="75" t="s">
        <v>250</v>
      </c>
      <c r="K32" s="63">
        <v>2.4</v>
      </c>
      <c r="L32" s="63">
        <v>2.4</v>
      </c>
      <c r="M32" s="63">
        <v>2.4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1"/>
    </row>
    <row r="33" spans="1:24" s="50" customFormat="1" ht="29.25" customHeight="1">
      <c r="A33" s="51" t="s">
        <v>189</v>
      </c>
      <c r="B33" s="51" t="s">
        <v>189</v>
      </c>
      <c r="C33" s="61" t="s">
        <v>189</v>
      </c>
      <c r="D33" s="61" t="s">
        <v>277</v>
      </c>
      <c r="E33" s="61" t="s">
        <v>278</v>
      </c>
      <c r="F33" s="61" t="s">
        <v>282</v>
      </c>
      <c r="G33" s="61" t="s">
        <v>285</v>
      </c>
      <c r="H33" s="61"/>
      <c r="I33" s="74" t="s">
        <v>249</v>
      </c>
      <c r="J33" s="75" t="s">
        <v>286</v>
      </c>
      <c r="K33" s="63">
        <v>1.8</v>
      </c>
      <c r="L33" s="63">
        <v>1.8</v>
      </c>
      <c r="M33" s="63">
        <v>1.8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1"/>
    </row>
    <row r="34" spans="1:24" s="50" customFormat="1" ht="29.25" customHeight="1">
      <c r="A34" s="51"/>
      <c r="B34" s="51"/>
      <c r="C34" s="61" t="s">
        <v>189</v>
      </c>
      <c r="D34" s="61" t="s">
        <v>277</v>
      </c>
      <c r="E34" s="61" t="s">
        <v>278</v>
      </c>
      <c r="F34" s="61" t="s">
        <v>282</v>
      </c>
      <c r="G34" s="61" t="s">
        <v>287</v>
      </c>
      <c r="H34" s="61"/>
      <c r="I34" s="74" t="s">
        <v>252</v>
      </c>
      <c r="J34" s="75"/>
      <c r="K34" s="63">
        <v>0.2</v>
      </c>
      <c r="L34" s="63">
        <v>0.2</v>
      </c>
      <c r="M34" s="63">
        <v>0.2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1"/>
    </row>
    <row r="35" spans="1:24" s="50" customFormat="1" ht="29.25" customHeight="1">
      <c r="A35" s="51" t="s">
        <v>189</v>
      </c>
      <c r="B35" s="51" t="s">
        <v>189</v>
      </c>
      <c r="C35" s="61" t="s">
        <v>189</v>
      </c>
      <c r="D35" s="61" t="s">
        <v>277</v>
      </c>
      <c r="E35" s="61" t="s">
        <v>278</v>
      </c>
      <c r="F35" s="61" t="s">
        <v>282</v>
      </c>
      <c r="G35" s="61" t="s">
        <v>288</v>
      </c>
      <c r="H35" s="61"/>
      <c r="I35" s="74" t="s">
        <v>104</v>
      </c>
      <c r="J35" s="75" t="s">
        <v>271</v>
      </c>
      <c r="K35" s="63">
        <v>1</v>
      </c>
      <c r="L35" s="63">
        <v>1</v>
      </c>
      <c r="M35" s="63">
        <v>1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1"/>
    </row>
    <row r="36" spans="1:24" s="50" customFormat="1" ht="29.25" customHeight="1">
      <c r="A36" s="51" t="s">
        <v>189</v>
      </c>
      <c r="B36" s="51" t="s">
        <v>189</v>
      </c>
      <c r="C36" s="61" t="s">
        <v>189</v>
      </c>
      <c r="D36" s="61" t="s">
        <v>277</v>
      </c>
      <c r="E36" s="61" t="s">
        <v>278</v>
      </c>
      <c r="F36" s="61" t="s">
        <v>282</v>
      </c>
      <c r="G36" s="61" t="s">
        <v>289</v>
      </c>
      <c r="H36" s="61"/>
      <c r="I36" s="74" t="s">
        <v>104</v>
      </c>
      <c r="J36" s="75" t="s">
        <v>271</v>
      </c>
      <c r="K36" s="63">
        <v>0.7</v>
      </c>
      <c r="L36" s="63">
        <v>0.7</v>
      </c>
      <c r="M36" s="63">
        <v>0.7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1"/>
    </row>
    <row r="37" spans="1:24" s="50" customFormat="1" ht="29.25" customHeight="1">
      <c r="A37" s="51" t="s">
        <v>189</v>
      </c>
      <c r="B37" s="51" t="s">
        <v>189</v>
      </c>
      <c r="C37" s="61" t="s">
        <v>290</v>
      </c>
      <c r="D37" s="61"/>
      <c r="E37" s="61"/>
      <c r="F37" s="61"/>
      <c r="G37" s="61"/>
      <c r="H37" s="61"/>
      <c r="I37" s="74" t="s">
        <v>260</v>
      </c>
      <c r="J37" s="75"/>
      <c r="K37" s="63">
        <v>3</v>
      </c>
      <c r="L37" s="63">
        <v>3</v>
      </c>
      <c r="M37" s="63">
        <v>3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1" t="s">
        <v>190</v>
      </c>
    </row>
    <row r="38" spans="1:24" s="50" customFormat="1" ht="29.25" customHeight="1">
      <c r="A38" s="51" t="s">
        <v>189</v>
      </c>
      <c r="B38" s="51" t="s">
        <v>189</v>
      </c>
      <c r="C38" s="61" t="s">
        <v>189</v>
      </c>
      <c r="D38" s="61" t="s">
        <v>291</v>
      </c>
      <c r="E38" s="61" t="s">
        <v>292</v>
      </c>
      <c r="F38" s="61" t="s">
        <v>293</v>
      </c>
      <c r="G38" s="61" t="s">
        <v>253</v>
      </c>
      <c r="H38" s="61"/>
      <c r="I38" s="74" t="s">
        <v>255</v>
      </c>
      <c r="J38" s="75"/>
      <c r="K38" s="63">
        <v>2</v>
      </c>
      <c r="L38" s="63">
        <v>2</v>
      </c>
      <c r="M38" s="63">
        <v>2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1"/>
    </row>
    <row r="39" spans="1:24" s="50" customFormat="1" ht="29.25" customHeight="1">
      <c r="A39" s="51"/>
      <c r="B39" s="51"/>
      <c r="C39" s="61" t="s">
        <v>189</v>
      </c>
      <c r="D39" s="61" t="s">
        <v>291</v>
      </c>
      <c r="E39" s="61" t="s">
        <v>292</v>
      </c>
      <c r="F39" s="61" t="s">
        <v>294</v>
      </c>
      <c r="G39" s="61" t="s">
        <v>270</v>
      </c>
      <c r="H39" s="61"/>
      <c r="I39" s="74" t="s">
        <v>295</v>
      </c>
      <c r="J39" s="75"/>
      <c r="K39" s="63">
        <v>0.5</v>
      </c>
      <c r="L39" s="63">
        <v>0.5</v>
      </c>
      <c r="M39" s="63">
        <v>0.5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1"/>
    </row>
    <row r="40" spans="1:24" s="50" customFormat="1" ht="29.25" customHeight="1">
      <c r="A40" s="51" t="s">
        <v>189</v>
      </c>
      <c r="B40" s="51" t="s">
        <v>189</v>
      </c>
      <c r="C40" s="61" t="s">
        <v>189</v>
      </c>
      <c r="D40" s="61" t="s">
        <v>291</v>
      </c>
      <c r="E40" s="61" t="s">
        <v>292</v>
      </c>
      <c r="F40" s="61" t="s">
        <v>294</v>
      </c>
      <c r="G40" s="61" t="s">
        <v>248</v>
      </c>
      <c r="H40" s="61"/>
      <c r="I40" s="74" t="s">
        <v>249</v>
      </c>
      <c r="J40" s="75" t="s">
        <v>250</v>
      </c>
      <c r="K40" s="63">
        <v>0.5</v>
      </c>
      <c r="L40" s="63">
        <v>0.5</v>
      </c>
      <c r="M40" s="63">
        <v>0.5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1"/>
    </row>
    <row r="41" spans="1:24" s="50" customFormat="1" ht="29.25" customHeight="1">
      <c r="A41" s="51" t="s">
        <v>189</v>
      </c>
      <c r="B41" s="51" t="s">
        <v>189</v>
      </c>
      <c r="C41" s="61" t="s">
        <v>296</v>
      </c>
      <c r="D41" s="61"/>
      <c r="E41" s="61"/>
      <c r="F41" s="61"/>
      <c r="G41" s="61"/>
      <c r="H41" s="61"/>
      <c r="I41" s="74" t="s">
        <v>260</v>
      </c>
      <c r="J41" s="75"/>
      <c r="K41" s="63">
        <v>5</v>
      </c>
      <c r="L41" s="63">
        <v>5</v>
      </c>
      <c r="M41" s="63">
        <v>5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1"/>
    </row>
    <row r="42" spans="1:24" s="50" customFormat="1" ht="29.25" customHeight="1">
      <c r="A42" s="51" t="s">
        <v>189</v>
      </c>
      <c r="B42" s="51" t="s">
        <v>189</v>
      </c>
      <c r="C42" s="61" t="s">
        <v>189</v>
      </c>
      <c r="D42" s="61" t="s">
        <v>297</v>
      </c>
      <c r="E42" s="61" t="s">
        <v>298</v>
      </c>
      <c r="F42" s="61" t="s">
        <v>299</v>
      </c>
      <c r="G42" s="61" t="s">
        <v>248</v>
      </c>
      <c r="H42" s="61"/>
      <c r="I42" s="74" t="s">
        <v>260</v>
      </c>
      <c r="J42" s="75" t="s">
        <v>260</v>
      </c>
      <c r="K42" s="63">
        <v>5</v>
      </c>
      <c r="L42" s="63">
        <v>5</v>
      </c>
      <c r="M42" s="63">
        <v>5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1"/>
    </row>
    <row r="43" spans="1:24" s="50" customFormat="1" ht="29.25" customHeight="1">
      <c r="A43" s="51" t="s">
        <v>189</v>
      </c>
      <c r="B43" s="51" t="s">
        <v>189</v>
      </c>
      <c r="C43" s="61" t="s">
        <v>232</v>
      </c>
      <c r="D43" s="61"/>
      <c r="E43" s="61"/>
      <c r="F43" s="61"/>
      <c r="G43" s="61"/>
      <c r="H43" s="61"/>
      <c r="I43" s="74" t="s">
        <v>280</v>
      </c>
      <c r="J43" s="75"/>
      <c r="K43" s="63">
        <v>2.03</v>
      </c>
      <c r="L43" s="63">
        <v>2.03</v>
      </c>
      <c r="M43" s="63">
        <v>2.03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1"/>
    </row>
    <row r="44" spans="1:24" s="50" customFormat="1" ht="29.25" customHeight="1">
      <c r="A44" s="51" t="s">
        <v>189</v>
      </c>
      <c r="B44" s="51" t="s">
        <v>189</v>
      </c>
      <c r="C44" s="61" t="s">
        <v>189</v>
      </c>
      <c r="D44" s="61" t="s">
        <v>300</v>
      </c>
      <c r="E44" s="61" t="s">
        <v>301</v>
      </c>
      <c r="F44" s="61" t="s">
        <v>302</v>
      </c>
      <c r="G44" s="61" t="s">
        <v>248</v>
      </c>
      <c r="H44" s="61"/>
      <c r="I44" s="74" t="s">
        <v>249</v>
      </c>
      <c r="J44" s="75" t="s">
        <v>250</v>
      </c>
      <c r="K44" s="63">
        <v>0.5</v>
      </c>
      <c r="L44" s="63">
        <v>0.5</v>
      </c>
      <c r="M44" s="63">
        <v>0.5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1"/>
    </row>
    <row r="45" spans="1:24" s="50" customFormat="1" ht="29.25" customHeight="1">
      <c r="A45" s="51"/>
      <c r="B45" s="51"/>
      <c r="C45" s="61" t="s">
        <v>189</v>
      </c>
      <c r="D45" s="61" t="s">
        <v>300</v>
      </c>
      <c r="E45" s="61" t="s">
        <v>301</v>
      </c>
      <c r="F45" s="61" t="s">
        <v>302</v>
      </c>
      <c r="G45" s="61" t="s">
        <v>289</v>
      </c>
      <c r="H45" s="61"/>
      <c r="I45" s="74" t="s">
        <v>295</v>
      </c>
      <c r="J45" s="75" t="s">
        <v>271</v>
      </c>
      <c r="K45" s="63">
        <v>0.1</v>
      </c>
      <c r="L45" s="63">
        <v>0.1</v>
      </c>
      <c r="M45" s="63">
        <v>0.1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1"/>
    </row>
    <row r="46" spans="1:24" s="50" customFormat="1" ht="29.25" customHeight="1">
      <c r="A46" s="51" t="s">
        <v>189</v>
      </c>
      <c r="B46" s="51" t="s">
        <v>189</v>
      </c>
      <c r="C46" s="61" t="s">
        <v>189</v>
      </c>
      <c r="D46" s="61" t="s">
        <v>300</v>
      </c>
      <c r="E46" s="61" t="s">
        <v>301</v>
      </c>
      <c r="F46" s="61" t="s">
        <v>302</v>
      </c>
      <c r="G46" s="61" t="s">
        <v>303</v>
      </c>
      <c r="H46" s="61"/>
      <c r="I46" s="74" t="s">
        <v>249</v>
      </c>
      <c r="J46" s="75" t="s">
        <v>250</v>
      </c>
      <c r="K46" s="63">
        <v>0.2</v>
      </c>
      <c r="L46" s="63">
        <v>0.2</v>
      </c>
      <c r="M46" s="63">
        <v>0.2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1"/>
    </row>
    <row r="47" spans="1:24" s="50" customFormat="1" ht="29.25" customHeight="1">
      <c r="A47" s="51"/>
      <c r="B47" s="51"/>
      <c r="C47" s="61" t="s">
        <v>189</v>
      </c>
      <c r="D47" s="61" t="s">
        <v>300</v>
      </c>
      <c r="E47" s="61" t="s">
        <v>301</v>
      </c>
      <c r="F47" s="61" t="s">
        <v>302</v>
      </c>
      <c r="G47" s="61" t="s">
        <v>287</v>
      </c>
      <c r="H47" s="61"/>
      <c r="I47" s="74" t="s">
        <v>295</v>
      </c>
      <c r="J47" s="75" t="s">
        <v>271</v>
      </c>
      <c r="K47" s="63">
        <v>0.03</v>
      </c>
      <c r="L47" s="63">
        <v>0.03</v>
      </c>
      <c r="M47" s="63">
        <v>0.03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1"/>
    </row>
    <row r="48" spans="1:24" s="50" customFormat="1" ht="29.25" customHeight="1">
      <c r="A48" s="51" t="s">
        <v>189</v>
      </c>
      <c r="B48" s="51" t="s">
        <v>189</v>
      </c>
      <c r="C48" s="61" t="s">
        <v>189</v>
      </c>
      <c r="D48" s="61" t="s">
        <v>300</v>
      </c>
      <c r="E48" s="61" t="s">
        <v>301</v>
      </c>
      <c r="F48" s="61" t="s">
        <v>302</v>
      </c>
      <c r="G48" s="61" t="s">
        <v>266</v>
      </c>
      <c r="H48" s="61"/>
      <c r="I48" s="74" t="s">
        <v>104</v>
      </c>
      <c r="J48" s="75" t="s">
        <v>268</v>
      </c>
      <c r="K48" s="63">
        <v>0.2</v>
      </c>
      <c r="L48" s="63">
        <v>0.2</v>
      </c>
      <c r="M48" s="63">
        <v>0.2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1"/>
    </row>
    <row r="49" spans="1:24" s="50" customFormat="1" ht="29.25" customHeight="1">
      <c r="A49" s="51" t="s">
        <v>189</v>
      </c>
      <c r="B49" s="51" t="s">
        <v>189</v>
      </c>
      <c r="C49" s="61" t="s">
        <v>189</v>
      </c>
      <c r="D49" s="61" t="s">
        <v>300</v>
      </c>
      <c r="E49" s="61" t="s">
        <v>301</v>
      </c>
      <c r="F49" s="61" t="s">
        <v>302</v>
      </c>
      <c r="G49" s="61" t="s">
        <v>253</v>
      </c>
      <c r="H49" s="61"/>
      <c r="I49" s="74" t="s">
        <v>252</v>
      </c>
      <c r="J49" s="75" t="s">
        <v>304</v>
      </c>
      <c r="K49" s="63">
        <v>1</v>
      </c>
      <c r="L49" s="63">
        <v>1</v>
      </c>
      <c r="M49" s="63">
        <v>1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1"/>
    </row>
    <row r="50" spans="1:24" s="50" customFormat="1" ht="29.25" customHeight="1">
      <c r="A50" s="51" t="s">
        <v>189</v>
      </c>
      <c r="B50" s="51" t="s">
        <v>189</v>
      </c>
      <c r="C50" s="61" t="s">
        <v>305</v>
      </c>
      <c r="D50" s="61"/>
      <c r="E50" s="61"/>
      <c r="F50" s="61"/>
      <c r="G50" s="61"/>
      <c r="H50" s="61"/>
      <c r="I50" s="74" t="s">
        <v>306</v>
      </c>
      <c r="J50" s="75"/>
      <c r="K50" s="63">
        <v>4.5</v>
      </c>
      <c r="L50" s="63">
        <v>4.5</v>
      </c>
      <c r="M50" s="63">
        <v>4.5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1"/>
    </row>
    <row r="51" spans="1:24" s="50" customFormat="1" ht="29.25" customHeight="1">
      <c r="A51" s="51"/>
      <c r="B51" s="51"/>
      <c r="C51" s="61" t="s">
        <v>189</v>
      </c>
      <c r="D51" s="61" t="s">
        <v>307</v>
      </c>
      <c r="E51" s="61" t="s">
        <v>308</v>
      </c>
      <c r="F51" s="61" t="s">
        <v>309</v>
      </c>
      <c r="G51" s="61" t="s">
        <v>248</v>
      </c>
      <c r="H51" s="61"/>
      <c r="I51" s="74" t="s">
        <v>252</v>
      </c>
      <c r="J51" s="75" t="s">
        <v>250</v>
      </c>
      <c r="K51" s="63">
        <v>1</v>
      </c>
      <c r="L51" s="63">
        <v>1</v>
      </c>
      <c r="M51" s="63">
        <v>1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1"/>
    </row>
    <row r="52" spans="1:24" s="50" customFormat="1" ht="29.25" customHeight="1">
      <c r="A52" s="51" t="s">
        <v>189</v>
      </c>
      <c r="B52" s="51" t="s">
        <v>189</v>
      </c>
      <c r="C52" s="61" t="s">
        <v>189</v>
      </c>
      <c r="D52" s="61" t="s">
        <v>307</v>
      </c>
      <c r="E52" s="61" t="s">
        <v>308</v>
      </c>
      <c r="F52" s="61" t="s">
        <v>309</v>
      </c>
      <c r="G52" s="61" t="s">
        <v>266</v>
      </c>
      <c r="H52" s="61"/>
      <c r="I52" s="74" t="s">
        <v>104</v>
      </c>
      <c r="J52" s="75" t="s">
        <v>268</v>
      </c>
      <c r="K52" s="63">
        <v>0.2</v>
      </c>
      <c r="L52" s="63">
        <v>0.2</v>
      </c>
      <c r="M52" s="63">
        <v>0.2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1"/>
    </row>
    <row r="53" spans="1:24" s="50" customFormat="1" ht="29.25" customHeight="1">
      <c r="A53" s="51" t="s">
        <v>189</v>
      </c>
      <c r="B53" s="51" t="s">
        <v>189</v>
      </c>
      <c r="C53" s="61" t="s">
        <v>189</v>
      </c>
      <c r="D53" s="61" t="s">
        <v>307</v>
      </c>
      <c r="E53" s="61" t="s">
        <v>308</v>
      </c>
      <c r="F53" s="61" t="s">
        <v>309</v>
      </c>
      <c r="G53" s="61" t="s">
        <v>253</v>
      </c>
      <c r="H53" s="61"/>
      <c r="I53" s="74" t="s">
        <v>252</v>
      </c>
      <c r="J53" s="75" t="s">
        <v>310</v>
      </c>
      <c r="K53" s="63">
        <v>1.5</v>
      </c>
      <c r="L53" s="63">
        <v>1.5</v>
      </c>
      <c r="M53" s="63">
        <v>1.5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1"/>
    </row>
    <row r="54" spans="1:24" s="50" customFormat="1" ht="29.25" customHeight="1">
      <c r="A54" s="51" t="s">
        <v>189</v>
      </c>
      <c r="B54" s="51" t="s">
        <v>189</v>
      </c>
      <c r="C54" s="61" t="s">
        <v>189</v>
      </c>
      <c r="D54" s="61" t="s">
        <v>307</v>
      </c>
      <c r="E54" s="61" t="s">
        <v>308</v>
      </c>
      <c r="F54" s="61" t="s">
        <v>309</v>
      </c>
      <c r="G54" s="61" t="s">
        <v>303</v>
      </c>
      <c r="H54" s="61"/>
      <c r="I54" s="74" t="s">
        <v>249</v>
      </c>
      <c r="J54" s="75" t="s">
        <v>250</v>
      </c>
      <c r="K54" s="63">
        <v>0.18</v>
      </c>
      <c r="L54" s="63">
        <v>0.18</v>
      </c>
      <c r="M54" s="63">
        <v>0.18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1"/>
    </row>
    <row r="55" spans="1:24" s="50" customFormat="1" ht="29.25" customHeight="1">
      <c r="A55" s="51" t="s">
        <v>189</v>
      </c>
      <c r="B55" s="51" t="s">
        <v>189</v>
      </c>
      <c r="C55" s="61" t="s">
        <v>189</v>
      </c>
      <c r="D55" s="61" t="s">
        <v>307</v>
      </c>
      <c r="E55" s="61" t="s">
        <v>308</v>
      </c>
      <c r="F55" s="61" t="s">
        <v>309</v>
      </c>
      <c r="G55" s="61" t="s">
        <v>289</v>
      </c>
      <c r="H55" s="61"/>
      <c r="I55" s="74" t="s">
        <v>260</v>
      </c>
      <c r="J55" s="75"/>
      <c r="K55" s="63">
        <v>0.12</v>
      </c>
      <c r="L55" s="63">
        <v>0.12</v>
      </c>
      <c r="M55" s="63">
        <v>0.12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1"/>
    </row>
    <row r="56" spans="1:24" s="50" customFormat="1" ht="29.25" customHeight="1">
      <c r="A56" s="51" t="s">
        <v>189</v>
      </c>
      <c r="B56" s="51" t="s">
        <v>189</v>
      </c>
      <c r="C56" s="61" t="s">
        <v>189</v>
      </c>
      <c r="D56" s="61" t="s">
        <v>307</v>
      </c>
      <c r="E56" s="61" t="s">
        <v>308</v>
      </c>
      <c r="F56" s="61" t="s">
        <v>311</v>
      </c>
      <c r="G56" s="61" t="s">
        <v>253</v>
      </c>
      <c r="H56" s="61"/>
      <c r="I56" s="74" t="s">
        <v>252</v>
      </c>
      <c r="J56" s="75" t="s">
        <v>310</v>
      </c>
      <c r="K56" s="63">
        <v>1.5</v>
      </c>
      <c r="L56" s="63">
        <v>1.5</v>
      </c>
      <c r="M56" s="63">
        <v>1.5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1"/>
    </row>
    <row r="57" spans="1:24" s="50" customFormat="1" ht="29.25" customHeight="1">
      <c r="A57" s="51" t="s">
        <v>189</v>
      </c>
      <c r="B57" s="51" t="s">
        <v>189</v>
      </c>
      <c r="C57" s="61" t="s">
        <v>312</v>
      </c>
      <c r="D57" s="61"/>
      <c r="E57" s="61"/>
      <c r="F57" s="61"/>
      <c r="G57" s="61"/>
      <c r="H57" s="61"/>
      <c r="I57" s="74" t="s">
        <v>313</v>
      </c>
      <c r="J57" s="75"/>
      <c r="K57" s="63">
        <v>20</v>
      </c>
      <c r="L57" s="63">
        <v>20</v>
      </c>
      <c r="M57" s="63">
        <v>20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1"/>
    </row>
    <row r="58" spans="1:24" s="50" customFormat="1" ht="29.25" customHeight="1">
      <c r="A58" s="51" t="s">
        <v>189</v>
      </c>
      <c r="B58" s="51" t="s">
        <v>189</v>
      </c>
      <c r="C58" s="61" t="s">
        <v>189</v>
      </c>
      <c r="D58" s="61" t="s">
        <v>314</v>
      </c>
      <c r="E58" s="61" t="s">
        <v>315</v>
      </c>
      <c r="F58" s="61" t="s">
        <v>316</v>
      </c>
      <c r="G58" s="61" t="s">
        <v>317</v>
      </c>
      <c r="H58" s="61"/>
      <c r="I58" s="74" t="s">
        <v>313</v>
      </c>
      <c r="J58" s="75" t="s">
        <v>250</v>
      </c>
      <c r="K58" s="63">
        <v>20</v>
      </c>
      <c r="L58" s="63">
        <v>20</v>
      </c>
      <c r="M58" s="63">
        <v>20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1"/>
    </row>
    <row r="59" spans="1:24" s="50" customFormat="1" ht="29.25" customHeight="1">
      <c r="A59" s="51" t="s">
        <v>189</v>
      </c>
      <c r="B59" s="51" t="s">
        <v>189</v>
      </c>
      <c r="C59" s="61" t="s">
        <v>318</v>
      </c>
      <c r="D59" s="61"/>
      <c r="E59" s="61"/>
      <c r="F59" s="61"/>
      <c r="G59" s="61"/>
      <c r="H59" s="61"/>
      <c r="I59" s="74" t="s">
        <v>319</v>
      </c>
      <c r="J59" s="75"/>
      <c r="K59" s="63">
        <v>6.5</v>
      </c>
      <c r="L59" s="63">
        <v>6.5</v>
      </c>
      <c r="M59" s="63">
        <v>6.5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1"/>
    </row>
    <row r="60" spans="1:24" s="50" customFormat="1" ht="29.25" customHeight="1">
      <c r="A60" s="51" t="s">
        <v>189</v>
      </c>
      <c r="B60" s="51" t="s">
        <v>189</v>
      </c>
      <c r="C60" s="61" t="s">
        <v>189</v>
      </c>
      <c r="D60" s="61" t="s">
        <v>297</v>
      </c>
      <c r="E60" s="61" t="s">
        <v>298</v>
      </c>
      <c r="F60" s="61" t="s">
        <v>320</v>
      </c>
      <c r="G60" s="61" t="s">
        <v>253</v>
      </c>
      <c r="H60" s="61"/>
      <c r="I60" s="74" t="s">
        <v>321</v>
      </c>
      <c r="J60" s="75"/>
      <c r="K60" s="63">
        <v>1</v>
      </c>
      <c r="L60" s="63">
        <v>1</v>
      </c>
      <c r="M60" s="63">
        <v>1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1"/>
    </row>
    <row r="61" spans="1:24" s="50" customFormat="1" ht="29.25" customHeight="1">
      <c r="A61" s="51" t="s">
        <v>189</v>
      </c>
      <c r="B61" s="51" t="s">
        <v>189</v>
      </c>
      <c r="C61" s="61" t="s">
        <v>189</v>
      </c>
      <c r="D61" s="61" t="s">
        <v>297</v>
      </c>
      <c r="E61" s="61" t="s">
        <v>298</v>
      </c>
      <c r="F61" s="61" t="s">
        <v>322</v>
      </c>
      <c r="G61" s="61" t="s">
        <v>323</v>
      </c>
      <c r="H61" s="61"/>
      <c r="I61" s="74" t="s">
        <v>321</v>
      </c>
      <c r="J61" s="75"/>
      <c r="K61" s="63">
        <v>0.2</v>
      </c>
      <c r="L61" s="63">
        <v>0.2</v>
      </c>
      <c r="M61" s="63">
        <v>0.2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1"/>
    </row>
    <row r="62" spans="1:24" s="50" customFormat="1" ht="29.25" customHeight="1">
      <c r="A62" s="51" t="s">
        <v>189</v>
      </c>
      <c r="B62" s="51" t="s">
        <v>189</v>
      </c>
      <c r="C62" s="61" t="s">
        <v>189</v>
      </c>
      <c r="D62" s="61" t="s">
        <v>297</v>
      </c>
      <c r="E62" s="61" t="s">
        <v>298</v>
      </c>
      <c r="F62" s="61" t="s">
        <v>324</v>
      </c>
      <c r="G62" s="61" t="s">
        <v>325</v>
      </c>
      <c r="H62" s="61"/>
      <c r="I62" s="74" t="s">
        <v>255</v>
      </c>
      <c r="J62" s="75"/>
      <c r="K62" s="63">
        <v>0.8</v>
      </c>
      <c r="L62" s="63">
        <v>0.8</v>
      </c>
      <c r="M62" s="63">
        <v>0.8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1"/>
    </row>
    <row r="63" spans="1:24" s="50" customFormat="1" ht="29.25" customHeight="1">
      <c r="A63" s="51" t="s">
        <v>189</v>
      </c>
      <c r="B63" s="51" t="s">
        <v>189</v>
      </c>
      <c r="C63" s="61" t="s">
        <v>189</v>
      </c>
      <c r="D63" s="61" t="s">
        <v>297</v>
      </c>
      <c r="E63" s="61" t="s">
        <v>298</v>
      </c>
      <c r="F63" s="61" t="s">
        <v>324</v>
      </c>
      <c r="G63" s="61" t="s">
        <v>283</v>
      </c>
      <c r="H63" s="61"/>
      <c r="I63" s="74" t="s">
        <v>280</v>
      </c>
      <c r="J63" s="75"/>
      <c r="K63" s="63">
        <v>0.1</v>
      </c>
      <c r="L63" s="63">
        <v>0.1</v>
      </c>
      <c r="M63" s="63">
        <v>0.1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1"/>
    </row>
    <row r="64" spans="1:24" s="50" customFormat="1" ht="29.25" customHeight="1">
      <c r="A64" s="51"/>
      <c r="B64" s="51"/>
      <c r="C64" s="61" t="s">
        <v>189</v>
      </c>
      <c r="D64" s="61" t="s">
        <v>297</v>
      </c>
      <c r="E64" s="61" t="s">
        <v>298</v>
      </c>
      <c r="F64" s="61" t="s">
        <v>324</v>
      </c>
      <c r="G64" s="61" t="s">
        <v>289</v>
      </c>
      <c r="H64" s="61"/>
      <c r="I64" s="74" t="s">
        <v>273</v>
      </c>
      <c r="J64" s="75"/>
      <c r="K64" s="63">
        <v>0.2</v>
      </c>
      <c r="L64" s="63">
        <v>0.2</v>
      </c>
      <c r="M64" s="63">
        <v>0.2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1"/>
    </row>
    <row r="65" spans="1:24" s="50" customFormat="1" ht="29.25" customHeight="1">
      <c r="A65" s="51" t="s">
        <v>189</v>
      </c>
      <c r="B65" s="51" t="s">
        <v>189</v>
      </c>
      <c r="C65" s="61" t="s">
        <v>189</v>
      </c>
      <c r="D65" s="61" t="s">
        <v>297</v>
      </c>
      <c r="E65" s="61" t="s">
        <v>298</v>
      </c>
      <c r="F65" s="61" t="s">
        <v>326</v>
      </c>
      <c r="G65" s="61" t="s">
        <v>327</v>
      </c>
      <c r="H65" s="61"/>
      <c r="I65" s="74" t="s">
        <v>249</v>
      </c>
      <c r="J65" s="75"/>
      <c r="K65" s="63">
        <v>2.2</v>
      </c>
      <c r="L65" s="63">
        <v>2.2</v>
      </c>
      <c r="M65" s="63">
        <v>2.2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1"/>
    </row>
    <row r="66" spans="1:24" s="50" customFormat="1" ht="29.25" customHeight="1">
      <c r="A66" s="51" t="s">
        <v>189</v>
      </c>
      <c r="B66" s="51" t="s">
        <v>189</v>
      </c>
      <c r="C66" s="61" t="s">
        <v>189</v>
      </c>
      <c r="D66" s="61" t="s">
        <v>297</v>
      </c>
      <c r="E66" s="61" t="s">
        <v>298</v>
      </c>
      <c r="F66" s="61" t="s">
        <v>326</v>
      </c>
      <c r="G66" s="61" t="s">
        <v>253</v>
      </c>
      <c r="H66" s="61"/>
      <c r="I66" s="74" t="s">
        <v>328</v>
      </c>
      <c r="J66" s="75"/>
      <c r="K66" s="63">
        <v>0.5</v>
      </c>
      <c r="L66" s="63">
        <v>0.5</v>
      </c>
      <c r="M66" s="63">
        <v>0.5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1"/>
    </row>
    <row r="67" spans="1:24" s="50" customFormat="1" ht="29.25" customHeight="1">
      <c r="A67" s="51" t="s">
        <v>189</v>
      </c>
      <c r="B67" s="51" t="s">
        <v>189</v>
      </c>
      <c r="C67" s="61" t="s">
        <v>189</v>
      </c>
      <c r="D67" s="61" t="s">
        <v>297</v>
      </c>
      <c r="E67" s="61" t="s">
        <v>298</v>
      </c>
      <c r="F67" s="61" t="s">
        <v>329</v>
      </c>
      <c r="G67" s="61" t="s">
        <v>253</v>
      </c>
      <c r="H67" s="61"/>
      <c r="I67" s="74" t="s">
        <v>330</v>
      </c>
      <c r="J67" s="75"/>
      <c r="K67" s="63">
        <v>1.5</v>
      </c>
      <c r="L67" s="63">
        <v>1.5</v>
      </c>
      <c r="M67" s="63">
        <v>1.5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1"/>
    </row>
    <row r="68" spans="1:24" s="50" customFormat="1" ht="29.25" customHeight="1">
      <c r="A68" s="51" t="s">
        <v>189</v>
      </c>
      <c r="B68" s="51" t="s">
        <v>189</v>
      </c>
      <c r="C68" s="61" t="s">
        <v>331</v>
      </c>
      <c r="D68" s="61"/>
      <c r="E68" s="61"/>
      <c r="F68" s="61"/>
      <c r="G68" s="61"/>
      <c r="H68" s="61"/>
      <c r="I68" s="74" t="s">
        <v>332</v>
      </c>
      <c r="J68" s="75"/>
      <c r="K68" s="63">
        <v>52.9</v>
      </c>
      <c r="L68" s="63">
        <v>52.9</v>
      </c>
      <c r="M68" s="63">
        <v>52.9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1"/>
    </row>
    <row r="69" spans="1:24" s="50" customFormat="1" ht="29.25" customHeight="1">
      <c r="A69" s="51" t="s">
        <v>189</v>
      </c>
      <c r="B69" s="51" t="s">
        <v>189</v>
      </c>
      <c r="C69" s="61" t="s">
        <v>189</v>
      </c>
      <c r="D69" s="61" t="s">
        <v>245</v>
      </c>
      <c r="E69" s="61" t="s">
        <v>246</v>
      </c>
      <c r="F69" s="61" t="s">
        <v>333</v>
      </c>
      <c r="G69" s="61" t="s">
        <v>253</v>
      </c>
      <c r="H69" s="61"/>
      <c r="I69" s="74" t="s">
        <v>262</v>
      </c>
      <c r="J69" s="75"/>
      <c r="K69" s="63">
        <v>1.5</v>
      </c>
      <c r="L69" s="63">
        <v>1.5</v>
      </c>
      <c r="M69" s="63">
        <v>1.5</v>
      </c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  <row r="70" spans="1:25" s="50" customFormat="1" ht="29.25" customHeight="1">
      <c r="A70" s="51" t="s">
        <v>189</v>
      </c>
      <c r="B70" s="51" t="s">
        <v>189</v>
      </c>
      <c r="C70" s="61" t="s">
        <v>189</v>
      </c>
      <c r="D70" s="61" t="s">
        <v>245</v>
      </c>
      <c r="E70" s="61" t="s">
        <v>246</v>
      </c>
      <c r="F70" s="61" t="s">
        <v>334</v>
      </c>
      <c r="G70" s="61" t="s">
        <v>266</v>
      </c>
      <c r="H70" s="61"/>
      <c r="I70" s="74" t="s">
        <v>280</v>
      </c>
      <c r="J70" s="75"/>
      <c r="K70" s="63">
        <v>0.4</v>
      </c>
      <c r="L70" s="63">
        <v>0.4</v>
      </c>
      <c r="M70" s="63">
        <v>0.4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3"/>
    </row>
    <row r="71" spans="1:24" s="50" customFormat="1" ht="29.25" customHeight="1">
      <c r="A71" s="51" t="s">
        <v>189</v>
      </c>
      <c r="B71" s="51" t="s">
        <v>189</v>
      </c>
      <c r="C71" s="61" t="s">
        <v>189</v>
      </c>
      <c r="D71" s="61" t="s">
        <v>245</v>
      </c>
      <c r="E71" s="61" t="s">
        <v>246</v>
      </c>
      <c r="F71" s="61" t="s">
        <v>335</v>
      </c>
      <c r="G71" s="61" t="s">
        <v>253</v>
      </c>
      <c r="H71" s="61"/>
      <c r="I71" s="74" t="s">
        <v>249</v>
      </c>
      <c r="J71" s="75"/>
      <c r="K71" s="63">
        <v>1.5</v>
      </c>
      <c r="L71" s="63">
        <v>1.5</v>
      </c>
      <c r="M71" s="63">
        <v>1.5</v>
      </c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</row>
    <row r="72" spans="1:24" s="50" customFormat="1" ht="29.25" customHeight="1">
      <c r="A72" s="51" t="s">
        <v>189</v>
      </c>
      <c r="B72" s="51" t="s">
        <v>189</v>
      </c>
      <c r="C72" s="61" t="s">
        <v>189</v>
      </c>
      <c r="D72" s="61" t="s">
        <v>245</v>
      </c>
      <c r="E72" s="61" t="s">
        <v>246</v>
      </c>
      <c r="F72" s="61" t="s">
        <v>335</v>
      </c>
      <c r="G72" s="61" t="s">
        <v>336</v>
      </c>
      <c r="H72" s="61"/>
      <c r="I72" s="74" t="s">
        <v>249</v>
      </c>
      <c r="J72" s="75"/>
      <c r="K72" s="63">
        <v>49.5</v>
      </c>
      <c r="L72" s="63">
        <v>49.5</v>
      </c>
      <c r="M72" s="63">
        <v>49.5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</row>
    <row r="73" spans="1:24" s="50" customFormat="1" ht="29.25" customHeight="1">
      <c r="A73" s="51"/>
      <c r="B73" s="51"/>
      <c r="C73" s="61" t="s">
        <v>337</v>
      </c>
      <c r="D73" s="61"/>
      <c r="E73" s="61"/>
      <c r="F73" s="61"/>
      <c r="G73" s="61"/>
      <c r="H73" s="61"/>
      <c r="I73" s="74" t="s">
        <v>338</v>
      </c>
      <c r="J73" s="75"/>
      <c r="K73" s="63">
        <v>3.4</v>
      </c>
      <c r="L73" s="63">
        <v>3.4</v>
      </c>
      <c r="M73" s="63">
        <v>3.4</v>
      </c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</row>
    <row r="74" spans="1:24" s="50" customFormat="1" ht="29.25" customHeight="1">
      <c r="A74" s="51" t="s">
        <v>189</v>
      </c>
      <c r="B74" s="51" t="s">
        <v>189</v>
      </c>
      <c r="C74" s="61" t="s">
        <v>189</v>
      </c>
      <c r="D74" s="61" t="s">
        <v>300</v>
      </c>
      <c r="E74" s="61" t="s">
        <v>301</v>
      </c>
      <c r="F74" s="61" t="s">
        <v>339</v>
      </c>
      <c r="G74" s="61" t="s">
        <v>266</v>
      </c>
      <c r="H74" s="61"/>
      <c r="I74" s="74" t="s">
        <v>255</v>
      </c>
      <c r="J74" s="75"/>
      <c r="K74" s="63">
        <v>0.3</v>
      </c>
      <c r="L74" s="63">
        <v>0.3</v>
      </c>
      <c r="M74" s="63">
        <v>0.3</v>
      </c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</row>
    <row r="75" spans="1:24" s="50" customFormat="1" ht="29.25" customHeight="1">
      <c r="A75" s="51" t="s">
        <v>189</v>
      </c>
      <c r="B75" s="51" t="s">
        <v>189</v>
      </c>
      <c r="C75" s="61" t="s">
        <v>189</v>
      </c>
      <c r="D75" s="61" t="s">
        <v>300</v>
      </c>
      <c r="E75" s="61" t="s">
        <v>301</v>
      </c>
      <c r="F75" s="61" t="s">
        <v>339</v>
      </c>
      <c r="G75" s="61" t="s">
        <v>340</v>
      </c>
      <c r="H75" s="61"/>
      <c r="I75" s="74" t="s">
        <v>255</v>
      </c>
      <c r="J75" s="75"/>
      <c r="K75" s="63">
        <v>0.1</v>
      </c>
      <c r="L75" s="63">
        <v>0.1</v>
      </c>
      <c r="M75" s="63">
        <v>0.1</v>
      </c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1:24" s="50" customFormat="1" ht="29.25" customHeight="1">
      <c r="A76" s="51" t="s">
        <v>189</v>
      </c>
      <c r="B76" s="51" t="s">
        <v>189</v>
      </c>
      <c r="C76" s="61" t="s">
        <v>189</v>
      </c>
      <c r="D76" s="61" t="s">
        <v>300</v>
      </c>
      <c r="E76" s="61" t="s">
        <v>301</v>
      </c>
      <c r="F76" s="61" t="s">
        <v>339</v>
      </c>
      <c r="G76" s="61" t="s">
        <v>253</v>
      </c>
      <c r="H76" s="61"/>
      <c r="I76" s="74" t="s">
        <v>255</v>
      </c>
      <c r="J76" s="75"/>
      <c r="K76" s="63">
        <v>1</v>
      </c>
      <c r="L76" s="63">
        <v>1</v>
      </c>
      <c r="M76" s="63">
        <v>1</v>
      </c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</row>
    <row r="77" spans="1:24" s="50" customFormat="1" ht="29.25" customHeight="1">
      <c r="A77" s="51" t="s">
        <v>189</v>
      </c>
      <c r="B77" s="51" t="s">
        <v>189</v>
      </c>
      <c r="C77" s="61" t="s">
        <v>189</v>
      </c>
      <c r="D77" s="61" t="s">
        <v>300</v>
      </c>
      <c r="E77" s="61" t="s">
        <v>301</v>
      </c>
      <c r="F77" s="61" t="s">
        <v>341</v>
      </c>
      <c r="G77" s="61" t="s">
        <v>253</v>
      </c>
      <c r="H77" s="61"/>
      <c r="I77" s="74" t="s">
        <v>342</v>
      </c>
      <c r="J77" s="75"/>
      <c r="K77" s="63">
        <v>0.3</v>
      </c>
      <c r="L77" s="63">
        <v>0.3</v>
      </c>
      <c r="M77" s="63">
        <v>0.3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  <row r="78" spans="1:24" s="50" customFormat="1" ht="29.25" customHeight="1">
      <c r="A78" s="51" t="s">
        <v>189</v>
      </c>
      <c r="B78" s="51" t="s">
        <v>189</v>
      </c>
      <c r="C78" s="61" t="s">
        <v>189</v>
      </c>
      <c r="D78" s="61" t="s">
        <v>300</v>
      </c>
      <c r="E78" s="61" t="s">
        <v>301</v>
      </c>
      <c r="F78" s="61" t="s">
        <v>341</v>
      </c>
      <c r="G78" s="61" t="s">
        <v>248</v>
      </c>
      <c r="H78" s="61"/>
      <c r="I78" s="74" t="s">
        <v>252</v>
      </c>
      <c r="J78" s="75"/>
      <c r="K78" s="63">
        <v>0.8</v>
      </c>
      <c r="L78" s="63">
        <v>0.8</v>
      </c>
      <c r="M78" s="63">
        <v>0.8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1:24" s="50" customFormat="1" ht="29.25" customHeight="1">
      <c r="A79" s="51" t="s">
        <v>189</v>
      </c>
      <c r="B79" s="51" t="s">
        <v>189</v>
      </c>
      <c r="C79" s="61" t="s">
        <v>189</v>
      </c>
      <c r="D79" s="61" t="s">
        <v>300</v>
      </c>
      <c r="E79" s="61" t="s">
        <v>301</v>
      </c>
      <c r="F79" s="61" t="s">
        <v>341</v>
      </c>
      <c r="G79" s="61" t="s">
        <v>266</v>
      </c>
      <c r="H79" s="61"/>
      <c r="I79" s="74" t="s">
        <v>280</v>
      </c>
      <c r="J79" s="75"/>
      <c r="K79" s="63">
        <v>0.3</v>
      </c>
      <c r="L79" s="63">
        <v>0.3</v>
      </c>
      <c r="M79" s="63">
        <v>0.3</v>
      </c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1:24" s="50" customFormat="1" ht="29.25" customHeight="1">
      <c r="A80" s="51" t="s">
        <v>189</v>
      </c>
      <c r="B80" s="51" t="s">
        <v>189</v>
      </c>
      <c r="C80" s="61" t="s">
        <v>189</v>
      </c>
      <c r="D80" s="61" t="s">
        <v>300</v>
      </c>
      <c r="E80" s="61" t="s">
        <v>301</v>
      </c>
      <c r="F80" s="61" t="s">
        <v>341</v>
      </c>
      <c r="G80" s="61" t="s">
        <v>259</v>
      </c>
      <c r="H80" s="61"/>
      <c r="I80" s="74" t="s">
        <v>252</v>
      </c>
      <c r="J80" s="75"/>
      <c r="K80" s="63">
        <v>0.6</v>
      </c>
      <c r="L80" s="63">
        <v>0.6</v>
      </c>
      <c r="M80" s="63">
        <v>0.6</v>
      </c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1:24" s="50" customFormat="1" ht="29.25" customHeight="1">
      <c r="A81" s="51" t="s">
        <v>189</v>
      </c>
      <c r="B81" s="51" t="s">
        <v>189</v>
      </c>
      <c r="C81" s="61" t="s">
        <v>343</v>
      </c>
      <c r="D81" s="61"/>
      <c r="E81" s="61"/>
      <c r="F81" s="61"/>
      <c r="G81" s="61"/>
      <c r="H81" s="61"/>
      <c r="I81" s="74" t="s">
        <v>109</v>
      </c>
      <c r="J81" s="75"/>
      <c r="K81" s="63">
        <v>4.08</v>
      </c>
      <c r="L81" s="63">
        <v>4.08</v>
      </c>
      <c r="M81" s="63">
        <v>4.08</v>
      </c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</row>
    <row r="82" spans="1:24" s="50" customFormat="1" ht="29.25" customHeight="1">
      <c r="A82" s="51" t="s">
        <v>189</v>
      </c>
      <c r="B82" s="51" t="s">
        <v>189</v>
      </c>
      <c r="C82" s="61" t="s">
        <v>189</v>
      </c>
      <c r="D82" s="61" t="s">
        <v>277</v>
      </c>
      <c r="E82" s="61" t="s">
        <v>278</v>
      </c>
      <c r="F82" s="61" t="s">
        <v>341</v>
      </c>
      <c r="G82" s="61" t="s">
        <v>248</v>
      </c>
      <c r="H82" s="61" t="s">
        <v>344</v>
      </c>
      <c r="I82" s="74" t="s">
        <v>249</v>
      </c>
      <c r="J82" s="75" t="s">
        <v>250</v>
      </c>
      <c r="K82" s="63">
        <v>0.4</v>
      </c>
      <c r="L82" s="63">
        <v>0.4</v>
      </c>
      <c r="M82" s="63">
        <v>0.4</v>
      </c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</row>
    <row r="83" spans="1:24" s="50" customFormat="1" ht="29.25" customHeight="1">
      <c r="A83" s="51" t="s">
        <v>189</v>
      </c>
      <c r="B83" s="51" t="s">
        <v>189</v>
      </c>
      <c r="C83" s="61" t="s">
        <v>189</v>
      </c>
      <c r="D83" s="61" t="s">
        <v>277</v>
      </c>
      <c r="E83" s="61" t="s">
        <v>278</v>
      </c>
      <c r="F83" s="61" t="s">
        <v>341</v>
      </c>
      <c r="G83" s="61" t="s">
        <v>259</v>
      </c>
      <c r="H83" s="61" t="s">
        <v>345</v>
      </c>
      <c r="I83" s="74" t="s">
        <v>249</v>
      </c>
      <c r="J83" s="75" t="s">
        <v>250</v>
      </c>
      <c r="K83" s="63">
        <v>0.13</v>
      </c>
      <c r="L83" s="63">
        <v>0.13</v>
      </c>
      <c r="M83" s="63">
        <v>0.13</v>
      </c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</row>
    <row r="84" spans="1:24" s="50" customFormat="1" ht="29.25" customHeight="1">
      <c r="A84" s="51"/>
      <c r="B84" s="51"/>
      <c r="C84" s="61" t="s">
        <v>189</v>
      </c>
      <c r="D84" s="61" t="s">
        <v>277</v>
      </c>
      <c r="E84" s="61" t="s">
        <v>278</v>
      </c>
      <c r="F84" s="61" t="s">
        <v>341</v>
      </c>
      <c r="G84" s="61" t="s">
        <v>266</v>
      </c>
      <c r="H84" s="61" t="s">
        <v>346</v>
      </c>
      <c r="I84" s="74" t="s">
        <v>347</v>
      </c>
      <c r="J84" s="75" t="s">
        <v>268</v>
      </c>
      <c r="K84" s="63">
        <v>0.12</v>
      </c>
      <c r="L84" s="63">
        <v>0.12</v>
      </c>
      <c r="M84" s="63">
        <v>0.12</v>
      </c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1:24" s="50" customFormat="1" ht="29.25" customHeight="1">
      <c r="A85" s="51" t="s">
        <v>189</v>
      </c>
      <c r="B85" s="51" t="s">
        <v>189</v>
      </c>
      <c r="C85" s="61" t="s">
        <v>189</v>
      </c>
      <c r="D85" s="61" t="s">
        <v>277</v>
      </c>
      <c r="E85" s="61" t="s">
        <v>278</v>
      </c>
      <c r="F85" s="61" t="s">
        <v>348</v>
      </c>
      <c r="G85" s="61" t="s">
        <v>253</v>
      </c>
      <c r="H85" s="61"/>
      <c r="I85" s="74" t="s">
        <v>255</v>
      </c>
      <c r="J85" s="75"/>
      <c r="K85" s="63">
        <v>2</v>
      </c>
      <c r="L85" s="63">
        <v>2</v>
      </c>
      <c r="M85" s="63">
        <v>2</v>
      </c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1:24" s="50" customFormat="1" ht="29.25" customHeight="1">
      <c r="A86" s="51" t="s">
        <v>189</v>
      </c>
      <c r="B86" s="51" t="s">
        <v>189</v>
      </c>
      <c r="C86" s="61" t="s">
        <v>189</v>
      </c>
      <c r="D86" s="61" t="s">
        <v>349</v>
      </c>
      <c r="E86" s="61" t="s">
        <v>350</v>
      </c>
      <c r="F86" s="61" t="s">
        <v>351</v>
      </c>
      <c r="G86" s="61" t="s">
        <v>248</v>
      </c>
      <c r="H86" s="61" t="s">
        <v>344</v>
      </c>
      <c r="I86" s="74" t="s">
        <v>249</v>
      </c>
      <c r="J86" s="75" t="s">
        <v>250</v>
      </c>
      <c r="K86" s="63">
        <v>0.4</v>
      </c>
      <c r="L86" s="63">
        <v>0.4</v>
      </c>
      <c r="M86" s="63">
        <v>0.4</v>
      </c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1:24" s="50" customFormat="1" ht="29.25" customHeight="1">
      <c r="A87" s="51" t="s">
        <v>189</v>
      </c>
      <c r="B87" s="51" t="s">
        <v>189</v>
      </c>
      <c r="C87" s="61" t="s">
        <v>189</v>
      </c>
      <c r="D87" s="61" t="s">
        <v>277</v>
      </c>
      <c r="E87" s="61" t="s">
        <v>278</v>
      </c>
      <c r="F87" s="61" t="s">
        <v>352</v>
      </c>
      <c r="G87" s="61" t="s">
        <v>259</v>
      </c>
      <c r="H87" s="61" t="s">
        <v>346</v>
      </c>
      <c r="I87" s="74" t="s">
        <v>249</v>
      </c>
      <c r="J87" s="75" t="s">
        <v>250</v>
      </c>
      <c r="K87" s="63">
        <v>0.13</v>
      </c>
      <c r="L87" s="63">
        <v>0.13</v>
      </c>
      <c r="M87" s="63">
        <v>0.13</v>
      </c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</row>
    <row r="88" spans="1:24" s="50" customFormat="1" ht="29.25" customHeight="1">
      <c r="A88" s="51" t="s">
        <v>189</v>
      </c>
      <c r="B88" s="51" t="s">
        <v>189</v>
      </c>
      <c r="C88" s="61" t="s">
        <v>189</v>
      </c>
      <c r="D88" s="61" t="s">
        <v>277</v>
      </c>
      <c r="E88" s="61" t="s">
        <v>278</v>
      </c>
      <c r="F88" s="61" t="s">
        <v>352</v>
      </c>
      <c r="G88" s="61" t="s">
        <v>248</v>
      </c>
      <c r="H88" s="61"/>
      <c r="I88" s="74" t="s">
        <v>252</v>
      </c>
      <c r="J88" s="75" t="s">
        <v>250</v>
      </c>
      <c r="K88" s="63">
        <v>0.9</v>
      </c>
      <c r="L88" s="63">
        <v>0.9</v>
      </c>
      <c r="M88" s="63">
        <v>0.9</v>
      </c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1:24" s="50" customFormat="1" ht="29.25" customHeight="1">
      <c r="A89" s="51" t="s">
        <v>189</v>
      </c>
      <c r="B89" s="51" t="s">
        <v>189</v>
      </c>
      <c r="C89" s="61" t="s">
        <v>353</v>
      </c>
      <c r="D89" s="61"/>
      <c r="E89" s="61"/>
      <c r="F89" s="61"/>
      <c r="G89" s="61"/>
      <c r="H89" s="61"/>
      <c r="I89" s="74" t="s">
        <v>347</v>
      </c>
      <c r="J89" s="75"/>
      <c r="K89" s="63">
        <v>1.44</v>
      </c>
      <c r="L89" s="63">
        <v>1.44</v>
      </c>
      <c r="M89" s="63">
        <v>1.44</v>
      </c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1:24" s="50" customFormat="1" ht="29.25" customHeight="1">
      <c r="A90" s="51" t="s">
        <v>189</v>
      </c>
      <c r="B90" s="51" t="s">
        <v>189</v>
      </c>
      <c r="C90" s="61" t="s">
        <v>189</v>
      </c>
      <c r="D90" s="61" t="s">
        <v>277</v>
      </c>
      <c r="E90" s="61" t="s">
        <v>278</v>
      </c>
      <c r="F90" s="61" t="s">
        <v>354</v>
      </c>
      <c r="G90" s="61" t="s">
        <v>269</v>
      </c>
      <c r="H90" s="61"/>
      <c r="I90" s="74" t="s">
        <v>249</v>
      </c>
      <c r="J90" s="75"/>
      <c r="K90" s="63">
        <v>0.18</v>
      </c>
      <c r="L90" s="63">
        <v>0.18</v>
      </c>
      <c r="M90" s="63">
        <v>0.18</v>
      </c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1:24" s="50" customFormat="1" ht="29.25" customHeight="1">
      <c r="A91" s="51"/>
      <c r="B91" s="51"/>
      <c r="C91" s="61" t="s">
        <v>189</v>
      </c>
      <c r="D91" s="61" t="s">
        <v>277</v>
      </c>
      <c r="E91" s="61" t="s">
        <v>278</v>
      </c>
      <c r="F91" s="61" t="s">
        <v>354</v>
      </c>
      <c r="G91" s="61" t="s">
        <v>259</v>
      </c>
      <c r="H91" s="61"/>
      <c r="I91" s="74" t="s">
        <v>252</v>
      </c>
      <c r="J91" s="75"/>
      <c r="K91" s="63">
        <v>0.26</v>
      </c>
      <c r="L91" s="63">
        <v>0.26</v>
      </c>
      <c r="M91" s="63">
        <v>0.26</v>
      </c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1:24" s="50" customFormat="1" ht="29.25" customHeight="1">
      <c r="A92" s="51" t="s">
        <v>189</v>
      </c>
      <c r="B92" s="51" t="s">
        <v>189</v>
      </c>
      <c r="C92" s="61" t="s">
        <v>189</v>
      </c>
      <c r="D92" s="61" t="s">
        <v>277</v>
      </c>
      <c r="E92" s="61" t="s">
        <v>278</v>
      </c>
      <c r="F92" s="61" t="s">
        <v>354</v>
      </c>
      <c r="G92" s="61" t="s">
        <v>248</v>
      </c>
      <c r="H92" s="61"/>
      <c r="I92" s="74" t="s">
        <v>252</v>
      </c>
      <c r="J92" s="75"/>
      <c r="K92" s="63">
        <v>1</v>
      </c>
      <c r="L92" s="63">
        <v>1</v>
      </c>
      <c r="M92" s="63">
        <v>1</v>
      </c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</sheetData>
  <mergeCells count="19">
    <mergeCell ref="A1:B1"/>
    <mergeCell ref="I4:I6"/>
    <mergeCell ref="J4:J6"/>
    <mergeCell ref="X4:X6"/>
    <mergeCell ref="D5:D6"/>
    <mergeCell ref="E5:E6"/>
    <mergeCell ref="K5:K6"/>
    <mergeCell ref="V5:V6"/>
    <mergeCell ref="W5:W6"/>
    <mergeCell ref="A3:C3"/>
    <mergeCell ref="F4:F6"/>
    <mergeCell ref="G4:G6"/>
    <mergeCell ref="H4:H6"/>
    <mergeCell ref="A2:X2"/>
    <mergeCell ref="A4:A6"/>
    <mergeCell ref="B4:B6"/>
    <mergeCell ref="C4:C6"/>
    <mergeCell ref="D4:E4"/>
    <mergeCell ref="W3:X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SheetLayoutView="100" workbookViewId="0" topLeftCell="A1">
      <selection activeCell="A44" sqref="A44:IV44"/>
    </sheetView>
  </sheetViews>
  <sheetFormatPr defaultColWidth="9.00390625" defaultRowHeight="14.25"/>
  <cols>
    <col min="1" max="1" width="3.75390625" style="9" customWidth="1"/>
    <col min="2" max="2" width="2.625" style="9" customWidth="1"/>
    <col min="3" max="3" width="3.50390625" style="9" customWidth="1"/>
    <col min="4" max="4" width="28.00390625" style="9" customWidth="1"/>
    <col min="5" max="5" width="9.125" style="9" customWidth="1"/>
    <col min="6" max="6" width="10.75390625" style="13" customWidth="1"/>
    <col min="7" max="7" width="6.125" style="9" customWidth="1"/>
    <col min="8" max="8" width="7.50390625" style="9" customWidth="1"/>
    <col min="9" max="9" width="6.625" style="9" customWidth="1"/>
    <col min="10" max="10" width="9.125" style="9" customWidth="1"/>
    <col min="11" max="16384" width="9.00390625" style="9" customWidth="1"/>
  </cols>
  <sheetData>
    <row r="1" spans="1:3" ht="14.25">
      <c r="A1" s="20" t="s">
        <v>11</v>
      </c>
      <c r="B1" s="20"/>
      <c r="C1" s="20"/>
    </row>
    <row r="2" spans="1:10" ht="30.75" customHeight="1">
      <c r="A2" s="94" t="s">
        <v>201</v>
      </c>
      <c r="B2" s="94"/>
      <c r="C2" s="94"/>
      <c r="D2" s="94"/>
      <c r="E2" s="94"/>
      <c r="F2" s="95"/>
      <c r="G2" s="94"/>
      <c r="H2" s="94"/>
      <c r="I2" s="94"/>
      <c r="J2" s="94"/>
    </row>
    <row r="3" spans="1:10" ht="14.25">
      <c r="A3" s="90" t="s">
        <v>140</v>
      </c>
      <c r="B3" s="90"/>
      <c r="C3" s="90"/>
      <c r="D3" s="90"/>
      <c r="J3" s="19" t="s">
        <v>29</v>
      </c>
    </row>
    <row r="4" spans="1:10" s="15" customFormat="1" ht="27" customHeight="1">
      <c r="A4" s="83" t="s">
        <v>40</v>
      </c>
      <c r="B4" s="83"/>
      <c r="C4" s="83"/>
      <c r="D4" s="83"/>
      <c r="E4" s="83" t="s">
        <v>8</v>
      </c>
      <c r="F4" s="93" t="s">
        <v>45</v>
      </c>
      <c r="G4" s="93" t="s">
        <v>46</v>
      </c>
      <c r="H4" s="93" t="s">
        <v>48</v>
      </c>
      <c r="I4" s="93" t="s">
        <v>47</v>
      </c>
      <c r="J4" s="93" t="s">
        <v>41</v>
      </c>
    </row>
    <row r="5" spans="1:10" s="15" customFormat="1" ht="27" customHeight="1">
      <c r="A5" s="86" t="s">
        <v>7</v>
      </c>
      <c r="B5" s="87"/>
      <c r="C5" s="96"/>
      <c r="D5" s="11" t="s">
        <v>102</v>
      </c>
      <c r="E5" s="83"/>
      <c r="F5" s="93"/>
      <c r="G5" s="93"/>
      <c r="H5" s="93"/>
      <c r="I5" s="93"/>
      <c r="J5" s="93"/>
    </row>
    <row r="6" spans="1:10" ht="19.5" customHeight="1">
      <c r="A6" s="91"/>
      <c r="B6" s="91"/>
      <c r="C6" s="91"/>
      <c r="D6" s="31" t="s">
        <v>88</v>
      </c>
      <c r="E6" s="16">
        <f>F6</f>
        <v>21396.190000000002</v>
      </c>
      <c r="F6" s="64">
        <f>F7+F15+F20+F26+F32+F38+F44+F47+F51+F57+F60+F64+F69</f>
        <v>21396.190000000002</v>
      </c>
      <c r="G6" s="11"/>
      <c r="H6" s="11"/>
      <c r="I6" s="11"/>
      <c r="J6" s="11"/>
    </row>
    <row r="7" spans="1:10" s="43" customFormat="1" ht="19.5" customHeight="1">
      <c r="A7" s="92"/>
      <c r="B7" s="92"/>
      <c r="C7" s="92"/>
      <c r="D7" s="37" t="s">
        <v>89</v>
      </c>
      <c r="E7" s="16">
        <f>F7</f>
        <v>978.3000000000001</v>
      </c>
      <c r="F7" s="40">
        <f>F8+F9+F10+F11+F12+F13+F14</f>
        <v>978.3000000000001</v>
      </c>
      <c r="G7" s="36"/>
      <c r="H7" s="36"/>
      <c r="I7" s="36"/>
      <c r="J7" s="36"/>
    </row>
    <row r="8" spans="1:10" s="43" customFormat="1" ht="27.75" customHeight="1">
      <c r="A8" s="60" t="s">
        <v>107</v>
      </c>
      <c r="B8" s="60" t="s">
        <v>108</v>
      </c>
      <c r="C8" s="60" t="s">
        <v>108</v>
      </c>
      <c r="D8" s="61" t="s">
        <v>84</v>
      </c>
      <c r="E8" s="40">
        <v>441.26</v>
      </c>
      <c r="F8" s="40">
        <v>441.26</v>
      </c>
      <c r="G8" s="36"/>
      <c r="H8" s="36"/>
      <c r="I8" s="36"/>
      <c r="J8" s="36"/>
    </row>
    <row r="9" spans="1:10" s="43" customFormat="1" ht="32.25" customHeight="1">
      <c r="A9" s="60" t="s">
        <v>107</v>
      </c>
      <c r="B9" s="60" t="s">
        <v>108</v>
      </c>
      <c r="C9" s="60" t="s">
        <v>109</v>
      </c>
      <c r="D9" s="61" t="s">
        <v>85</v>
      </c>
      <c r="E9" s="40">
        <v>150</v>
      </c>
      <c r="F9" s="40">
        <v>150</v>
      </c>
      <c r="G9" s="36"/>
      <c r="H9" s="36"/>
      <c r="I9" s="36"/>
      <c r="J9" s="36"/>
    </row>
    <row r="10" spans="1:10" s="43" customFormat="1" ht="24.75" customHeight="1">
      <c r="A10" s="60" t="s">
        <v>107</v>
      </c>
      <c r="B10" s="60" t="s">
        <v>108</v>
      </c>
      <c r="C10" s="60" t="s">
        <v>106</v>
      </c>
      <c r="D10" s="61" t="s">
        <v>86</v>
      </c>
      <c r="E10" s="40">
        <v>278.92</v>
      </c>
      <c r="F10" s="40">
        <v>278.92</v>
      </c>
      <c r="G10" s="36"/>
      <c r="H10" s="36"/>
      <c r="I10" s="36"/>
      <c r="J10" s="36"/>
    </row>
    <row r="11" spans="1:10" s="43" customFormat="1" ht="28.5" customHeight="1">
      <c r="A11" s="60" t="s">
        <v>107</v>
      </c>
      <c r="B11" s="60" t="s">
        <v>110</v>
      </c>
      <c r="C11" s="60" t="s">
        <v>110</v>
      </c>
      <c r="D11" s="61" t="s">
        <v>82</v>
      </c>
      <c r="E11" s="40">
        <v>52.47</v>
      </c>
      <c r="F11" s="40">
        <v>52.47</v>
      </c>
      <c r="G11" s="36"/>
      <c r="H11" s="36"/>
      <c r="I11" s="36"/>
      <c r="J11" s="36"/>
    </row>
    <row r="12" spans="1:10" s="43" customFormat="1" ht="14.25">
      <c r="A12" s="60" t="s">
        <v>114</v>
      </c>
      <c r="B12" s="60" t="s">
        <v>109</v>
      </c>
      <c r="C12" s="60" t="s">
        <v>108</v>
      </c>
      <c r="D12" s="61" t="s">
        <v>217</v>
      </c>
      <c r="E12" s="40">
        <v>20.79</v>
      </c>
      <c r="F12" s="40">
        <v>20.79</v>
      </c>
      <c r="G12" s="36"/>
      <c r="H12" s="36"/>
      <c r="I12" s="36"/>
      <c r="J12" s="36"/>
    </row>
    <row r="13" spans="1:10" s="43" customFormat="1" ht="19.5" customHeight="1">
      <c r="A13" s="60" t="s">
        <v>114</v>
      </c>
      <c r="B13" s="60" t="s">
        <v>109</v>
      </c>
      <c r="C13" s="60" t="s">
        <v>214</v>
      </c>
      <c r="D13" s="61" t="s">
        <v>218</v>
      </c>
      <c r="E13" s="40">
        <v>2.07</v>
      </c>
      <c r="F13" s="40">
        <v>2.07</v>
      </c>
      <c r="G13" s="36"/>
      <c r="H13" s="36"/>
      <c r="I13" s="36"/>
      <c r="J13" s="36"/>
    </row>
    <row r="14" spans="1:10" s="43" customFormat="1" ht="14.25">
      <c r="A14" s="60" t="s">
        <v>215</v>
      </c>
      <c r="B14" s="60" t="s">
        <v>214</v>
      </c>
      <c r="C14" s="60" t="s">
        <v>108</v>
      </c>
      <c r="D14" s="61" t="s">
        <v>219</v>
      </c>
      <c r="E14" s="40">
        <v>32.79</v>
      </c>
      <c r="F14" s="40">
        <v>32.79</v>
      </c>
      <c r="G14" s="46"/>
      <c r="H14" s="46"/>
      <c r="I14" s="46"/>
      <c r="J14" s="46"/>
    </row>
    <row r="15" spans="1:10" s="43" customFormat="1" ht="14.25">
      <c r="A15" s="60"/>
      <c r="B15" s="60"/>
      <c r="C15" s="60"/>
      <c r="D15" s="61" t="s">
        <v>359</v>
      </c>
      <c r="E15" s="40">
        <v>15121.7</v>
      </c>
      <c r="F15" s="40">
        <v>15121.7</v>
      </c>
      <c r="G15" s="46"/>
      <c r="H15" s="46"/>
      <c r="I15" s="46"/>
      <c r="J15" s="46"/>
    </row>
    <row r="16" spans="1:10" s="43" customFormat="1" ht="24">
      <c r="A16" s="60" t="s">
        <v>107</v>
      </c>
      <c r="B16" s="60" t="s">
        <v>108</v>
      </c>
      <c r="C16" s="60" t="s">
        <v>108</v>
      </c>
      <c r="D16" s="61" t="s">
        <v>84</v>
      </c>
      <c r="E16" s="40">
        <v>122.54</v>
      </c>
      <c r="F16" s="40">
        <v>122.54</v>
      </c>
      <c r="G16" s="46"/>
      <c r="H16" s="46"/>
      <c r="I16" s="46"/>
      <c r="J16" s="46"/>
    </row>
    <row r="17" spans="1:10" s="43" customFormat="1" ht="14.25">
      <c r="A17" s="60" t="s">
        <v>107</v>
      </c>
      <c r="B17" s="60" t="s">
        <v>108</v>
      </c>
      <c r="C17" s="60" t="s">
        <v>111</v>
      </c>
      <c r="D17" s="61" t="s">
        <v>91</v>
      </c>
      <c r="E17" s="40">
        <v>35</v>
      </c>
      <c r="F17" s="40">
        <v>35</v>
      </c>
      <c r="G17" s="46"/>
      <c r="H17" s="46"/>
      <c r="I17" s="46"/>
      <c r="J17" s="46"/>
    </row>
    <row r="18" spans="1:10" s="43" customFormat="1" ht="24">
      <c r="A18" s="60" t="s">
        <v>107</v>
      </c>
      <c r="B18" s="60" t="s">
        <v>110</v>
      </c>
      <c r="C18" s="60" t="s">
        <v>110</v>
      </c>
      <c r="D18" s="61" t="s">
        <v>82</v>
      </c>
      <c r="E18" s="40">
        <v>13.89</v>
      </c>
      <c r="F18" s="40">
        <v>13.89</v>
      </c>
      <c r="G18" s="46"/>
      <c r="H18" s="46"/>
      <c r="I18" s="46"/>
      <c r="J18" s="46"/>
    </row>
    <row r="19" spans="1:10" s="43" customFormat="1" ht="24">
      <c r="A19" s="60" t="s">
        <v>107</v>
      </c>
      <c r="B19" s="60" t="s">
        <v>110</v>
      </c>
      <c r="C19" s="60" t="s">
        <v>148</v>
      </c>
      <c r="D19" s="61" t="s">
        <v>149</v>
      </c>
      <c r="E19" s="40">
        <v>14950.27</v>
      </c>
      <c r="F19" s="40">
        <v>14950.27</v>
      </c>
      <c r="G19" s="46"/>
      <c r="H19" s="46"/>
      <c r="I19" s="46"/>
      <c r="J19" s="46"/>
    </row>
    <row r="20" spans="1:10" s="43" customFormat="1" ht="14.25">
      <c r="A20" s="60"/>
      <c r="B20" s="60"/>
      <c r="C20" s="60"/>
      <c r="D20" s="61" t="s">
        <v>360</v>
      </c>
      <c r="E20" s="40">
        <v>255.5</v>
      </c>
      <c r="F20" s="40">
        <v>255.5</v>
      </c>
      <c r="G20" s="46"/>
      <c r="H20" s="46"/>
      <c r="I20" s="46"/>
      <c r="J20" s="46"/>
    </row>
    <row r="21" spans="1:10" s="43" customFormat="1" ht="24">
      <c r="A21" s="60" t="s">
        <v>107</v>
      </c>
      <c r="B21" s="60" t="s">
        <v>108</v>
      </c>
      <c r="C21" s="60" t="s">
        <v>108</v>
      </c>
      <c r="D21" s="61" t="s">
        <v>84</v>
      </c>
      <c r="E21" s="40">
        <v>166.84</v>
      </c>
      <c r="F21" s="40">
        <v>166.84</v>
      </c>
      <c r="G21" s="46"/>
      <c r="H21" s="46"/>
      <c r="I21" s="46"/>
      <c r="J21" s="46"/>
    </row>
    <row r="22" spans="1:10" s="43" customFormat="1" ht="14.25">
      <c r="A22" s="60" t="s">
        <v>107</v>
      </c>
      <c r="B22" s="60" t="s">
        <v>108</v>
      </c>
      <c r="C22" s="60" t="s">
        <v>105</v>
      </c>
      <c r="D22" s="61" t="s">
        <v>95</v>
      </c>
      <c r="E22" s="40">
        <v>10</v>
      </c>
      <c r="F22" s="40">
        <v>10</v>
      </c>
      <c r="G22" s="46"/>
      <c r="H22" s="46"/>
      <c r="I22" s="46"/>
      <c r="J22" s="46"/>
    </row>
    <row r="23" spans="1:10" s="43" customFormat="1" ht="14.25">
      <c r="A23" s="60" t="s">
        <v>107</v>
      </c>
      <c r="B23" s="60" t="s">
        <v>108</v>
      </c>
      <c r="C23" s="60" t="s">
        <v>105</v>
      </c>
      <c r="D23" s="61" t="s">
        <v>95</v>
      </c>
      <c r="E23" s="40">
        <v>10</v>
      </c>
      <c r="F23" s="40">
        <v>10</v>
      </c>
      <c r="G23" s="46"/>
      <c r="H23" s="46"/>
      <c r="I23" s="46"/>
      <c r="J23" s="46"/>
    </row>
    <row r="24" spans="1:10" s="43" customFormat="1" ht="24">
      <c r="A24" s="60" t="s">
        <v>107</v>
      </c>
      <c r="B24" s="60" t="s">
        <v>110</v>
      </c>
      <c r="C24" s="60" t="s">
        <v>110</v>
      </c>
      <c r="D24" s="61" t="s">
        <v>82</v>
      </c>
      <c r="E24" s="40">
        <v>18.66</v>
      </c>
      <c r="F24" s="40">
        <v>18.66</v>
      </c>
      <c r="G24" s="46"/>
      <c r="H24" s="36"/>
      <c r="I24" s="46"/>
      <c r="J24" s="46"/>
    </row>
    <row r="25" spans="1:10" s="43" customFormat="1" ht="14.25">
      <c r="A25" s="60" t="s">
        <v>107</v>
      </c>
      <c r="B25" s="60" t="s">
        <v>148</v>
      </c>
      <c r="C25" s="60" t="s">
        <v>106</v>
      </c>
      <c r="D25" s="61" t="s">
        <v>221</v>
      </c>
      <c r="E25" s="40">
        <v>50</v>
      </c>
      <c r="F25" s="40">
        <v>50</v>
      </c>
      <c r="G25" s="46"/>
      <c r="H25" s="36"/>
      <c r="I25" s="46"/>
      <c r="J25" s="46"/>
    </row>
    <row r="26" spans="1:10" s="43" customFormat="1" ht="24">
      <c r="A26" s="60"/>
      <c r="B26" s="60"/>
      <c r="C26" s="60"/>
      <c r="D26" s="61" t="s">
        <v>361</v>
      </c>
      <c r="E26" s="40">
        <v>48.99</v>
      </c>
      <c r="F26" s="40">
        <v>48.99</v>
      </c>
      <c r="G26" s="46"/>
      <c r="H26" s="46"/>
      <c r="I26" s="46"/>
      <c r="J26" s="46"/>
    </row>
    <row r="27" spans="1:10" s="43" customFormat="1" ht="14.25">
      <c r="A27" s="60" t="s">
        <v>103</v>
      </c>
      <c r="B27" s="60" t="s">
        <v>104</v>
      </c>
      <c r="C27" s="60" t="s">
        <v>106</v>
      </c>
      <c r="D27" s="61" t="s">
        <v>81</v>
      </c>
      <c r="E27" s="40">
        <v>38.96</v>
      </c>
      <c r="F27" s="40">
        <v>38.96</v>
      </c>
      <c r="G27" s="46"/>
      <c r="H27" s="46"/>
      <c r="I27" s="46"/>
      <c r="J27" s="46"/>
    </row>
    <row r="28" spans="1:10" s="43" customFormat="1" ht="24">
      <c r="A28" s="60" t="s">
        <v>107</v>
      </c>
      <c r="B28" s="60" t="s">
        <v>110</v>
      </c>
      <c r="C28" s="60" t="s">
        <v>110</v>
      </c>
      <c r="D28" s="61" t="s">
        <v>82</v>
      </c>
      <c r="E28" s="40">
        <v>3.69</v>
      </c>
      <c r="F28" s="40">
        <v>3.69</v>
      </c>
      <c r="G28" s="46"/>
      <c r="H28" s="46"/>
      <c r="I28" s="46"/>
      <c r="J28" s="46"/>
    </row>
    <row r="29" spans="1:10" s="43" customFormat="1" ht="14.25">
      <c r="A29" s="60" t="s">
        <v>107</v>
      </c>
      <c r="B29" s="60" t="s">
        <v>110</v>
      </c>
      <c r="C29" s="60" t="s">
        <v>105</v>
      </c>
      <c r="D29" s="61" t="s">
        <v>99</v>
      </c>
      <c r="E29" s="40">
        <v>1.85</v>
      </c>
      <c r="F29" s="40">
        <v>1.85</v>
      </c>
      <c r="G29" s="46"/>
      <c r="H29" s="46"/>
      <c r="I29" s="46"/>
      <c r="J29" s="46"/>
    </row>
    <row r="30" spans="1:10" s="43" customFormat="1" ht="14.25">
      <c r="A30" s="60" t="s">
        <v>114</v>
      </c>
      <c r="B30" s="60" t="s">
        <v>109</v>
      </c>
      <c r="C30" s="60" t="s">
        <v>214</v>
      </c>
      <c r="D30" s="61" t="s">
        <v>218</v>
      </c>
      <c r="E30" s="40">
        <v>1.85</v>
      </c>
      <c r="F30" s="40">
        <v>1.85</v>
      </c>
      <c r="G30" s="46"/>
      <c r="H30" s="46"/>
      <c r="I30" s="46"/>
      <c r="J30" s="46"/>
    </row>
    <row r="31" spans="1:10" s="43" customFormat="1" ht="14.25">
      <c r="A31" s="60" t="s">
        <v>215</v>
      </c>
      <c r="B31" s="60" t="s">
        <v>214</v>
      </c>
      <c r="C31" s="60" t="s">
        <v>108</v>
      </c>
      <c r="D31" s="61" t="s">
        <v>219</v>
      </c>
      <c r="E31" s="40">
        <v>2.64</v>
      </c>
      <c r="F31" s="40">
        <v>2.64</v>
      </c>
      <c r="G31" s="46"/>
      <c r="H31" s="46"/>
      <c r="I31" s="46"/>
      <c r="J31" s="46"/>
    </row>
    <row r="32" spans="1:10" s="43" customFormat="1" ht="14.25">
      <c r="A32" s="60"/>
      <c r="B32" s="60"/>
      <c r="C32" s="60"/>
      <c r="D32" s="61" t="s">
        <v>362</v>
      </c>
      <c r="E32" s="40">
        <v>47.63</v>
      </c>
      <c r="F32" s="40">
        <v>47.63</v>
      </c>
      <c r="G32" s="46"/>
      <c r="H32" s="46"/>
      <c r="I32" s="46"/>
      <c r="J32" s="46"/>
    </row>
    <row r="33" spans="1:10" s="43" customFormat="1" ht="14.25">
      <c r="A33" s="60" t="s">
        <v>103</v>
      </c>
      <c r="B33" s="60" t="s">
        <v>104</v>
      </c>
      <c r="C33" s="60" t="s">
        <v>108</v>
      </c>
      <c r="D33" s="61" t="s">
        <v>100</v>
      </c>
      <c r="E33" s="40">
        <v>0.33</v>
      </c>
      <c r="F33" s="40">
        <v>0.33</v>
      </c>
      <c r="G33" s="46"/>
      <c r="H33" s="46"/>
      <c r="I33" s="46"/>
      <c r="J33" s="46"/>
    </row>
    <row r="34" spans="1:10" s="43" customFormat="1" ht="24">
      <c r="A34" s="60" t="s">
        <v>107</v>
      </c>
      <c r="B34" s="60" t="s">
        <v>108</v>
      </c>
      <c r="C34" s="60" t="s">
        <v>108</v>
      </c>
      <c r="D34" s="61" t="s">
        <v>84</v>
      </c>
      <c r="E34" s="40">
        <v>39.38</v>
      </c>
      <c r="F34" s="40">
        <v>39.38</v>
      </c>
      <c r="G34" s="46"/>
      <c r="H34" s="46"/>
      <c r="I34" s="46"/>
      <c r="J34" s="46"/>
    </row>
    <row r="35" spans="1:10" s="43" customFormat="1" ht="24">
      <c r="A35" s="60" t="s">
        <v>107</v>
      </c>
      <c r="B35" s="60" t="s">
        <v>110</v>
      </c>
      <c r="C35" s="60" t="s">
        <v>110</v>
      </c>
      <c r="D35" s="61" t="s">
        <v>82</v>
      </c>
      <c r="E35" s="40">
        <v>3.84</v>
      </c>
      <c r="F35" s="40">
        <v>3.84</v>
      </c>
      <c r="G35" s="46"/>
      <c r="H35" s="46"/>
      <c r="I35" s="46"/>
      <c r="J35" s="46"/>
    </row>
    <row r="36" spans="1:10" s="43" customFormat="1" ht="14.25">
      <c r="A36" s="60" t="s">
        <v>114</v>
      </c>
      <c r="B36" s="60" t="s">
        <v>109</v>
      </c>
      <c r="C36" s="60" t="s">
        <v>108</v>
      </c>
      <c r="D36" s="61" t="s">
        <v>217</v>
      </c>
      <c r="E36" s="40">
        <v>1.68</v>
      </c>
      <c r="F36" s="40">
        <v>1.68</v>
      </c>
      <c r="G36" s="46"/>
      <c r="H36" s="46"/>
      <c r="I36" s="46"/>
      <c r="J36" s="46"/>
    </row>
    <row r="37" spans="1:10" s="43" customFormat="1" ht="14.25">
      <c r="A37" s="60" t="s">
        <v>215</v>
      </c>
      <c r="B37" s="60" t="s">
        <v>214</v>
      </c>
      <c r="C37" s="60" t="s">
        <v>108</v>
      </c>
      <c r="D37" s="61" t="s">
        <v>219</v>
      </c>
      <c r="E37" s="40">
        <v>2.4</v>
      </c>
      <c r="F37" s="40">
        <v>2.4</v>
      </c>
      <c r="G37" s="46"/>
      <c r="H37" s="46"/>
      <c r="I37" s="46"/>
      <c r="J37" s="46"/>
    </row>
    <row r="38" spans="1:10" s="43" customFormat="1" ht="24">
      <c r="A38" s="60"/>
      <c r="B38" s="60"/>
      <c r="C38" s="60"/>
      <c r="D38" s="61" t="s">
        <v>363</v>
      </c>
      <c r="E38" s="40">
        <v>151.85</v>
      </c>
      <c r="F38" s="40">
        <v>151.85</v>
      </c>
      <c r="G38" s="46"/>
      <c r="H38" s="46"/>
      <c r="I38" s="46"/>
      <c r="J38" s="46"/>
    </row>
    <row r="39" spans="1:10" s="43" customFormat="1" ht="24">
      <c r="A39" s="60" t="s">
        <v>107</v>
      </c>
      <c r="B39" s="60" t="s">
        <v>108</v>
      </c>
      <c r="C39" s="60" t="s">
        <v>108</v>
      </c>
      <c r="D39" s="61" t="s">
        <v>84</v>
      </c>
      <c r="E39" s="40">
        <v>105.47</v>
      </c>
      <c r="F39" s="40">
        <v>105.47</v>
      </c>
      <c r="G39" s="46"/>
      <c r="H39" s="46"/>
      <c r="I39" s="46"/>
      <c r="J39" s="46"/>
    </row>
    <row r="40" spans="1:10" s="43" customFormat="1" ht="14.25">
      <c r="A40" s="60" t="s">
        <v>107</v>
      </c>
      <c r="B40" s="60" t="s">
        <v>108</v>
      </c>
      <c r="C40" s="60" t="s">
        <v>110</v>
      </c>
      <c r="D40" s="61" t="s">
        <v>92</v>
      </c>
      <c r="E40" s="40">
        <v>18</v>
      </c>
      <c r="F40" s="40">
        <v>18</v>
      </c>
      <c r="G40" s="46"/>
      <c r="H40" s="46"/>
      <c r="I40" s="46"/>
      <c r="J40" s="46"/>
    </row>
    <row r="41" spans="1:10" s="43" customFormat="1" ht="24">
      <c r="A41" s="60" t="s">
        <v>107</v>
      </c>
      <c r="B41" s="60" t="s">
        <v>110</v>
      </c>
      <c r="C41" s="60" t="s">
        <v>110</v>
      </c>
      <c r="D41" s="61" t="s">
        <v>82</v>
      </c>
      <c r="E41" s="40">
        <v>13.76</v>
      </c>
      <c r="F41" s="40">
        <v>13.76</v>
      </c>
      <c r="G41" s="46"/>
      <c r="H41" s="46"/>
      <c r="I41" s="46"/>
      <c r="J41" s="46"/>
    </row>
    <row r="42" spans="1:10" s="43" customFormat="1" ht="14.25">
      <c r="A42" s="60" t="s">
        <v>114</v>
      </c>
      <c r="B42" s="60" t="s">
        <v>109</v>
      </c>
      <c r="C42" s="60" t="s">
        <v>108</v>
      </c>
      <c r="D42" s="61" t="s">
        <v>217</v>
      </c>
      <c r="E42" s="40">
        <v>6.02</v>
      </c>
      <c r="F42" s="40">
        <v>6.02</v>
      </c>
      <c r="G42" s="46"/>
      <c r="H42" s="46"/>
      <c r="I42" s="46"/>
      <c r="J42" s="46"/>
    </row>
    <row r="43" spans="1:12" s="43" customFormat="1" ht="14.25">
      <c r="A43" s="60" t="s">
        <v>215</v>
      </c>
      <c r="B43" s="60" t="s">
        <v>214</v>
      </c>
      <c r="C43" s="60" t="s">
        <v>108</v>
      </c>
      <c r="D43" s="61" t="s">
        <v>219</v>
      </c>
      <c r="E43" s="40">
        <v>8.6</v>
      </c>
      <c r="F43" s="40">
        <v>8.6</v>
      </c>
      <c r="G43" s="46"/>
      <c r="H43" s="46"/>
      <c r="I43" s="46"/>
      <c r="J43" s="46"/>
      <c r="L43" s="43" t="s">
        <v>147</v>
      </c>
    </row>
    <row r="44" spans="1:10" s="43" customFormat="1" ht="15.75" customHeight="1">
      <c r="A44" s="60"/>
      <c r="B44" s="60"/>
      <c r="C44" s="60"/>
      <c r="D44" s="61" t="s">
        <v>364</v>
      </c>
      <c r="E44" s="40">
        <v>1155.83</v>
      </c>
      <c r="F44" s="40">
        <v>1155.83</v>
      </c>
      <c r="G44" s="46"/>
      <c r="H44" s="46"/>
      <c r="I44" s="46"/>
      <c r="J44" s="46"/>
    </row>
    <row r="45" spans="1:10" s="43" customFormat="1" ht="14.25">
      <c r="A45" s="60" t="s">
        <v>112</v>
      </c>
      <c r="B45" s="60" t="s">
        <v>113</v>
      </c>
      <c r="C45" s="60" t="s">
        <v>113</v>
      </c>
      <c r="D45" s="61" t="s">
        <v>94</v>
      </c>
      <c r="E45" s="40">
        <v>1032.24</v>
      </c>
      <c r="F45" s="40">
        <v>1032.24</v>
      </c>
      <c r="G45" s="46"/>
      <c r="H45" s="46"/>
      <c r="I45" s="46"/>
      <c r="J45" s="46"/>
    </row>
    <row r="46" spans="1:10" s="43" customFormat="1" ht="24">
      <c r="A46" s="60" t="s">
        <v>107</v>
      </c>
      <c r="B46" s="60" t="s">
        <v>110</v>
      </c>
      <c r="C46" s="60" t="s">
        <v>110</v>
      </c>
      <c r="D46" s="61" t="s">
        <v>82</v>
      </c>
      <c r="E46" s="40">
        <v>123.59</v>
      </c>
      <c r="F46" s="40">
        <v>123.59</v>
      </c>
      <c r="G46" s="46"/>
      <c r="H46" s="46"/>
      <c r="I46" s="46"/>
      <c r="J46" s="46"/>
    </row>
    <row r="47" spans="1:10" s="43" customFormat="1" ht="14.25">
      <c r="A47" s="60"/>
      <c r="B47" s="60"/>
      <c r="C47" s="60"/>
      <c r="D47" s="61" t="s">
        <v>365</v>
      </c>
      <c r="E47" s="40">
        <v>141.9</v>
      </c>
      <c r="F47" s="40">
        <v>141.9</v>
      </c>
      <c r="G47" s="46"/>
      <c r="H47" s="46"/>
      <c r="I47" s="46"/>
      <c r="J47" s="46"/>
    </row>
    <row r="48" spans="1:10" s="43" customFormat="1" ht="14.25">
      <c r="A48" s="60" t="s">
        <v>103</v>
      </c>
      <c r="B48" s="60" t="s">
        <v>104</v>
      </c>
      <c r="C48" s="60" t="s">
        <v>108</v>
      </c>
      <c r="D48" s="61" t="s">
        <v>100</v>
      </c>
      <c r="E48" s="40">
        <v>111.3</v>
      </c>
      <c r="F48" s="40">
        <v>111.3</v>
      </c>
      <c r="G48" s="46"/>
      <c r="H48" s="46"/>
      <c r="I48" s="46"/>
      <c r="J48" s="46"/>
    </row>
    <row r="49" spans="1:10" s="43" customFormat="1" ht="14.25">
      <c r="A49" s="60" t="s">
        <v>103</v>
      </c>
      <c r="B49" s="60" t="s">
        <v>104</v>
      </c>
      <c r="C49" s="60" t="s">
        <v>106</v>
      </c>
      <c r="D49" s="61" t="s">
        <v>81</v>
      </c>
      <c r="E49" s="40">
        <v>18</v>
      </c>
      <c r="F49" s="40">
        <v>18</v>
      </c>
      <c r="G49" s="46"/>
      <c r="H49" s="46"/>
      <c r="I49" s="46"/>
      <c r="J49" s="46"/>
    </row>
    <row r="50" spans="1:10" s="43" customFormat="1" ht="24">
      <c r="A50" s="60" t="s">
        <v>107</v>
      </c>
      <c r="B50" s="60" t="s">
        <v>110</v>
      </c>
      <c r="C50" s="60" t="s">
        <v>110</v>
      </c>
      <c r="D50" s="61" t="s">
        <v>82</v>
      </c>
      <c r="E50" s="40">
        <v>12.6</v>
      </c>
      <c r="F50" s="40">
        <v>12.6</v>
      </c>
      <c r="G50" s="46"/>
      <c r="H50" s="46"/>
      <c r="I50" s="46"/>
      <c r="J50" s="46"/>
    </row>
    <row r="51" spans="1:10" s="43" customFormat="1" ht="14.25">
      <c r="A51" s="60"/>
      <c r="B51" s="60"/>
      <c r="C51" s="60"/>
      <c r="D51" s="61" t="s">
        <v>366</v>
      </c>
      <c r="E51" s="40">
        <v>278.66</v>
      </c>
      <c r="F51" s="40">
        <v>278.66</v>
      </c>
      <c r="G51" s="46"/>
      <c r="H51" s="46"/>
      <c r="I51" s="46"/>
      <c r="J51" s="46"/>
    </row>
    <row r="52" spans="1:10" s="43" customFormat="1" ht="14.25">
      <c r="A52" s="60" t="s">
        <v>103</v>
      </c>
      <c r="B52" s="60" t="s">
        <v>104</v>
      </c>
      <c r="C52" s="60" t="s">
        <v>106</v>
      </c>
      <c r="D52" s="61" t="s">
        <v>81</v>
      </c>
      <c r="E52" s="40">
        <v>259.78</v>
      </c>
      <c r="F52" s="40">
        <v>259.78</v>
      </c>
      <c r="G52" s="46"/>
      <c r="H52" s="46"/>
      <c r="I52" s="46"/>
      <c r="J52" s="46"/>
    </row>
    <row r="53" spans="1:10" s="43" customFormat="1" ht="24">
      <c r="A53" s="60" t="s">
        <v>107</v>
      </c>
      <c r="B53" s="60" t="s">
        <v>110</v>
      </c>
      <c r="C53" s="60" t="s">
        <v>110</v>
      </c>
      <c r="D53" s="61" t="s">
        <v>82</v>
      </c>
      <c r="E53" s="40">
        <v>6.95</v>
      </c>
      <c r="F53" s="40">
        <v>6.95</v>
      </c>
      <c r="G53" s="46"/>
      <c r="H53" s="46"/>
      <c r="I53" s="46"/>
      <c r="J53" s="46"/>
    </row>
    <row r="54" spans="1:10" s="43" customFormat="1" ht="14.25">
      <c r="A54" s="60" t="s">
        <v>107</v>
      </c>
      <c r="B54" s="60" t="s">
        <v>110</v>
      </c>
      <c r="C54" s="60" t="s">
        <v>105</v>
      </c>
      <c r="D54" s="61" t="s">
        <v>99</v>
      </c>
      <c r="E54" s="40">
        <v>3.48</v>
      </c>
      <c r="F54" s="40">
        <v>3.48</v>
      </c>
      <c r="G54" s="46"/>
      <c r="H54" s="46"/>
      <c r="I54" s="46"/>
      <c r="J54" s="46"/>
    </row>
    <row r="55" spans="1:10" s="43" customFormat="1" ht="14.25">
      <c r="A55" s="60" t="s">
        <v>114</v>
      </c>
      <c r="B55" s="60" t="s">
        <v>109</v>
      </c>
      <c r="C55" s="60" t="s">
        <v>214</v>
      </c>
      <c r="D55" s="61" t="s">
        <v>218</v>
      </c>
      <c r="E55" s="40">
        <v>3.48</v>
      </c>
      <c r="F55" s="40">
        <v>3.48</v>
      </c>
      <c r="G55" s="46"/>
      <c r="H55" s="46"/>
      <c r="I55" s="46"/>
      <c r="J55" s="46"/>
    </row>
    <row r="56" spans="1:10" s="43" customFormat="1" ht="14.25">
      <c r="A56" s="60" t="s">
        <v>215</v>
      </c>
      <c r="B56" s="60" t="s">
        <v>214</v>
      </c>
      <c r="C56" s="60" t="s">
        <v>108</v>
      </c>
      <c r="D56" s="61" t="s">
        <v>219</v>
      </c>
      <c r="E56" s="40">
        <v>4.97</v>
      </c>
      <c r="F56" s="40">
        <v>4.97</v>
      </c>
      <c r="G56" s="46"/>
      <c r="H56" s="46"/>
      <c r="I56" s="46"/>
      <c r="J56" s="46"/>
    </row>
    <row r="57" spans="1:10" s="43" customFormat="1" ht="24">
      <c r="A57" s="60"/>
      <c r="B57" s="60"/>
      <c r="C57" s="60"/>
      <c r="D57" s="61" t="s">
        <v>367</v>
      </c>
      <c r="E57" s="40">
        <v>150.51</v>
      </c>
      <c r="F57" s="40">
        <v>150.51</v>
      </c>
      <c r="G57" s="46"/>
      <c r="H57" s="46"/>
      <c r="I57" s="46"/>
      <c r="J57" s="46"/>
    </row>
    <row r="58" spans="1:10" s="43" customFormat="1" ht="24">
      <c r="A58" s="60" t="s">
        <v>107</v>
      </c>
      <c r="B58" s="60" t="s">
        <v>108</v>
      </c>
      <c r="C58" s="60" t="s">
        <v>106</v>
      </c>
      <c r="D58" s="61" t="s">
        <v>86</v>
      </c>
      <c r="E58" s="40">
        <v>146.17</v>
      </c>
      <c r="F58" s="40">
        <v>146.17</v>
      </c>
      <c r="G58" s="46"/>
      <c r="H58" s="46"/>
      <c r="I58" s="46"/>
      <c r="J58" s="46"/>
    </row>
    <row r="59" spans="1:10" s="43" customFormat="1" ht="24">
      <c r="A59" s="60" t="s">
        <v>107</v>
      </c>
      <c r="B59" s="60" t="s">
        <v>110</v>
      </c>
      <c r="C59" s="60" t="s">
        <v>110</v>
      </c>
      <c r="D59" s="61" t="s">
        <v>82</v>
      </c>
      <c r="E59" s="40">
        <v>4.34</v>
      </c>
      <c r="F59" s="40">
        <v>4.34</v>
      </c>
      <c r="G59" s="46"/>
      <c r="H59" s="46"/>
      <c r="I59" s="46"/>
      <c r="J59" s="46"/>
    </row>
    <row r="60" spans="1:10" s="43" customFormat="1" ht="14.25">
      <c r="A60" s="60"/>
      <c r="B60" s="60"/>
      <c r="C60" s="60"/>
      <c r="D60" s="61" t="s">
        <v>368</v>
      </c>
      <c r="E60" s="40">
        <v>65.49</v>
      </c>
      <c r="F60" s="40">
        <v>65.49</v>
      </c>
      <c r="G60" s="46"/>
      <c r="H60" s="46"/>
      <c r="I60" s="46"/>
      <c r="J60" s="46"/>
    </row>
    <row r="61" spans="1:10" s="43" customFormat="1" ht="24">
      <c r="A61" s="60" t="s">
        <v>107</v>
      </c>
      <c r="B61" s="60" t="s">
        <v>108</v>
      </c>
      <c r="C61" s="60" t="s">
        <v>108</v>
      </c>
      <c r="D61" s="61" t="s">
        <v>84</v>
      </c>
      <c r="E61" s="40">
        <v>54.47</v>
      </c>
      <c r="F61" s="40">
        <v>54.47</v>
      </c>
      <c r="G61" s="46"/>
      <c r="H61" s="46"/>
      <c r="I61" s="46"/>
      <c r="J61" s="46"/>
    </row>
    <row r="62" spans="1:10" s="43" customFormat="1" ht="14.25">
      <c r="A62" s="60" t="s">
        <v>107</v>
      </c>
      <c r="B62" s="60" t="s">
        <v>108</v>
      </c>
      <c r="C62" s="60" t="s">
        <v>111</v>
      </c>
      <c r="D62" s="61" t="s">
        <v>91</v>
      </c>
      <c r="E62" s="40">
        <v>5.68</v>
      </c>
      <c r="F62" s="40">
        <v>5.68</v>
      </c>
      <c r="G62" s="46"/>
      <c r="H62" s="46"/>
      <c r="I62" s="46"/>
      <c r="J62" s="46"/>
    </row>
    <row r="63" spans="1:10" s="43" customFormat="1" ht="24">
      <c r="A63" s="60" t="s">
        <v>107</v>
      </c>
      <c r="B63" s="60" t="s">
        <v>110</v>
      </c>
      <c r="C63" s="60" t="s">
        <v>110</v>
      </c>
      <c r="D63" s="61" t="s">
        <v>82</v>
      </c>
      <c r="E63" s="40">
        <v>5.34</v>
      </c>
      <c r="F63" s="40">
        <v>5.34</v>
      </c>
      <c r="G63" s="46"/>
      <c r="H63" s="46"/>
      <c r="I63" s="46"/>
      <c r="J63" s="46"/>
    </row>
    <row r="64" spans="1:10" s="43" customFormat="1" ht="14.25">
      <c r="A64" s="60"/>
      <c r="B64" s="60"/>
      <c r="C64" s="60"/>
      <c r="D64" s="61" t="s">
        <v>369</v>
      </c>
      <c r="E64" s="40">
        <v>2926.87</v>
      </c>
      <c r="F64" s="40">
        <v>2926.87</v>
      </c>
      <c r="G64" s="46"/>
      <c r="H64" s="46"/>
      <c r="I64" s="46"/>
      <c r="J64" s="46"/>
    </row>
    <row r="65" spans="1:10" s="43" customFormat="1" ht="24">
      <c r="A65" s="60" t="s">
        <v>107</v>
      </c>
      <c r="B65" s="60" t="s">
        <v>108</v>
      </c>
      <c r="C65" s="60" t="s">
        <v>108</v>
      </c>
      <c r="D65" s="61" t="s">
        <v>84</v>
      </c>
      <c r="E65" s="40">
        <v>396.44</v>
      </c>
      <c r="F65" s="40">
        <v>396.44</v>
      </c>
      <c r="G65" s="46"/>
      <c r="H65" s="46"/>
      <c r="I65" s="46"/>
      <c r="J65" s="46"/>
    </row>
    <row r="66" spans="1:10" s="43" customFormat="1" ht="14.25">
      <c r="A66" s="60" t="s">
        <v>107</v>
      </c>
      <c r="B66" s="60" t="s">
        <v>108</v>
      </c>
      <c r="C66" s="60" t="s">
        <v>111</v>
      </c>
      <c r="D66" s="61" t="s">
        <v>91</v>
      </c>
      <c r="E66" s="40">
        <v>51</v>
      </c>
      <c r="F66" s="40">
        <v>51</v>
      </c>
      <c r="G66" s="46"/>
      <c r="H66" s="46"/>
      <c r="I66" s="46"/>
      <c r="J66" s="46"/>
    </row>
    <row r="67" spans="1:10" s="43" customFormat="1" ht="24">
      <c r="A67" s="60" t="s">
        <v>107</v>
      </c>
      <c r="B67" s="60" t="s">
        <v>110</v>
      </c>
      <c r="C67" s="60" t="s">
        <v>110</v>
      </c>
      <c r="D67" s="61" t="s">
        <v>82</v>
      </c>
      <c r="E67" s="40">
        <v>15.43</v>
      </c>
      <c r="F67" s="40">
        <v>15.43</v>
      </c>
      <c r="G67" s="46"/>
      <c r="H67" s="46"/>
      <c r="I67" s="46"/>
      <c r="J67" s="46"/>
    </row>
    <row r="68" spans="1:10" s="43" customFormat="1" ht="24">
      <c r="A68" s="60" t="s">
        <v>107</v>
      </c>
      <c r="B68" s="60" t="s">
        <v>216</v>
      </c>
      <c r="C68" s="60" t="s">
        <v>108</v>
      </c>
      <c r="D68" s="61" t="s">
        <v>225</v>
      </c>
      <c r="E68" s="40">
        <v>2464</v>
      </c>
      <c r="F68" s="40">
        <v>2464</v>
      </c>
      <c r="G68" s="46"/>
      <c r="H68" s="46"/>
      <c r="I68" s="46"/>
      <c r="J68" s="46"/>
    </row>
    <row r="69" spans="1:10" s="43" customFormat="1" ht="14.25">
      <c r="A69" s="60"/>
      <c r="B69" s="60"/>
      <c r="C69" s="60"/>
      <c r="D69" s="61" t="s">
        <v>370</v>
      </c>
      <c r="E69" s="40">
        <v>72.96</v>
      </c>
      <c r="F69" s="40">
        <v>72.96</v>
      </c>
      <c r="G69" s="46"/>
      <c r="H69" s="46"/>
      <c r="I69" s="46"/>
      <c r="J69" s="46"/>
    </row>
    <row r="70" spans="1:10" s="43" customFormat="1" ht="24">
      <c r="A70" s="60" t="s">
        <v>107</v>
      </c>
      <c r="B70" s="60" t="s">
        <v>108</v>
      </c>
      <c r="C70" s="60" t="s">
        <v>108</v>
      </c>
      <c r="D70" s="61" t="s">
        <v>84</v>
      </c>
      <c r="E70" s="40">
        <v>52</v>
      </c>
      <c r="F70" s="40">
        <v>52</v>
      </c>
      <c r="G70" s="46"/>
      <c r="H70" s="46"/>
      <c r="I70" s="46"/>
      <c r="J70" s="46"/>
    </row>
    <row r="71" spans="1:10" s="43" customFormat="1" ht="14.25">
      <c r="A71" s="60" t="s">
        <v>107</v>
      </c>
      <c r="B71" s="60" t="s">
        <v>108</v>
      </c>
      <c r="C71" s="60" t="s">
        <v>111</v>
      </c>
      <c r="D71" s="61" t="s">
        <v>91</v>
      </c>
      <c r="E71" s="40">
        <v>15</v>
      </c>
      <c r="F71" s="40">
        <v>15</v>
      </c>
      <c r="G71" s="46"/>
      <c r="H71" s="46"/>
      <c r="I71" s="46"/>
      <c r="J71" s="46"/>
    </row>
    <row r="72" spans="1:10" s="43" customFormat="1" ht="24">
      <c r="A72" s="60" t="s">
        <v>107</v>
      </c>
      <c r="B72" s="60" t="s">
        <v>110</v>
      </c>
      <c r="C72" s="60" t="s">
        <v>110</v>
      </c>
      <c r="D72" s="61" t="s">
        <v>82</v>
      </c>
      <c r="E72" s="40">
        <v>5.96</v>
      </c>
      <c r="F72" s="40">
        <v>5.96</v>
      </c>
      <c r="G72" s="46"/>
      <c r="H72" s="46"/>
      <c r="I72" s="46"/>
      <c r="J72" s="46"/>
    </row>
    <row r="73" s="43" customFormat="1" ht="14.25">
      <c r="F73" s="13"/>
    </row>
    <row r="74" s="43" customFormat="1" ht="14.25">
      <c r="F74" s="13"/>
    </row>
    <row r="75" s="43" customFormat="1" ht="14.25">
      <c r="F75" s="13"/>
    </row>
    <row r="76" s="43" customFormat="1" ht="14.25">
      <c r="F76" s="13"/>
    </row>
    <row r="77" s="43" customFormat="1" ht="14.25">
      <c r="F77" s="13"/>
    </row>
    <row r="78" s="43" customFormat="1" ht="14.25">
      <c r="F78" s="13"/>
    </row>
    <row r="79" s="43" customFormat="1" ht="14.25">
      <c r="F79" s="13"/>
    </row>
    <row r="80" s="43" customFormat="1" ht="14.25">
      <c r="F80" s="13"/>
    </row>
    <row r="81" s="43" customFormat="1" ht="14.25">
      <c r="F81" s="13"/>
    </row>
    <row r="82" s="43" customFormat="1" ht="14.25">
      <c r="F82" s="13"/>
    </row>
    <row r="83" s="43" customFormat="1" ht="14.25">
      <c r="F83" s="13"/>
    </row>
    <row r="84" s="43" customFormat="1" ht="14.25">
      <c r="F84" s="13"/>
    </row>
    <row r="85" s="43" customFormat="1" ht="14.25">
      <c r="F85" s="13"/>
    </row>
  </sheetData>
  <mergeCells count="12">
    <mergeCell ref="A5:C5"/>
    <mergeCell ref="A3:D3"/>
    <mergeCell ref="A6:C6"/>
    <mergeCell ref="A7:C7"/>
    <mergeCell ref="J4:J5"/>
    <mergeCell ref="A2:J2"/>
    <mergeCell ref="A4:D4"/>
    <mergeCell ref="E4:E5"/>
    <mergeCell ref="F4:F5"/>
    <mergeCell ref="G4:G5"/>
    <mergeCell ref="H4:H5"/>
    <mergeCell ref="I4:I5"/>
  </mergeCells>
  <printOptions horizontalCentered="1"/>
  <pageMargins left="0.39" right="0.38" top="0.69" bottom="0.8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1" width="4.50390625" style="35" customWidth="1"/>
    <col min="2" max="2" width="4.625" style="35" customWidth="1"/>
    <col min="3" max="3" width="4.125" style="35" customWidth="1"/>
    <col min="4" max="4" width="27.875" style="35" customWidth="1"/>
    <col min="5" max="5" width="11.625" style="35" customWidth="1"/>
    <col min="6" max="6" width="11.25390625" style="35" customWidth="1"/>
    <col min="7" max="7" width="13.125" style="17" customWidth="1"/>
    <col min="8" max="16384" width="9.00390625" style="35" customWidth="1"/>
  </cols>
  <sheetData>
    <row r="1" ht="14.25">
      <c r="A1" s="35" t="s">
        <v>26</v>
      </c>
    </row>
    <row r="2" spans="1:7" ht="29.25" customHeight="1">
      <c r="A2" s="97" t="s">
        <v>202</v>
      </c>
      <c r="B2" s="97"/>
      <c r="C2" s="97"/>
      <c r="D2" s="97"/>
      <c r="E2" s="97"/>
      <c r="F2" s="97"/>
      <c r="G2" s="95"/>
    </row>
    <row r="3" spans="1:7" ht="15.75" customHeight="1">
      <c r="A3" s="76" t="s">
        <v>138</v>
      </c>
      <c r="B3" s="76"/>
      <c r="C3" s="76"/>
      <c r="D3" s="76"/>
      <c r="G3" s="33" t="s">
        <v>145</v>
      </c>
    </row>
    <row r="4" spans="1:7" ht="14.25">
      <c r="A4" s="98" t="s">
        <v>7</v>
      </c>
      <c r="B4" s="98"/>
      <c r="C4" s="98"/>
      <c r="D4" s="36" t="s">
        <v>102</v>
      </c>
      <c r="E4" s="36" t="s">
        <v>8</v>
      </c>
      <c r="F4" s="14" t="s">
        <v>9</v>
      </c>
      <c r="G4" s="18" t="s">
        <v>10</v>
      </c>
    </row>
    <row r="5" spans="1:7" ht="14.25">
      <c r="A5" s="60"/>
      <c r="B5" s="60"/>
      <c r="C5" s="60"/>
      <c r="D5" s="37" t="s">
        <v>88</v>
      </c>
      <c r="E5" s="38">
        <f>F5+G5</f>
        <v>21396.19</v>
      </c>
      <c r="F5" s="62">
        <v>3012.12</v>
      </c>
      <c r="G5" s="39">
        <v>18384.07</v>
      </c>
    </row>
    <row r="6" spans="1:7" ht="18" customHeight="1">
      <c r="A6" s="60"/>
      <c r="B6" s="60"/>
      <c r="C6" s="60"/>
      <c r="D6" s="37" t="s">
        <v>89</v>
      </c>
      <c r="E6" s="38">
        <f aca="true" t="shared" si="0" ref="E6:E69">F6+G6</f>
        <v>978.3</v>
      </c>
      <c r="F6" s="62">
        <v>584.5</v>
      </c>
      <c r="G6" s="39">
        <v>393.8</v>
      </c>
    </row>
    <row r="7" spans="1:7" ht="24">
      <c r="A7" s="60" t="s">
        <v>107</v>
      </c>
      <c r="B7" s="60" t="s">
        <v>108</v>
      </c>
      <c r="C7" s="60" t="s">
        <v>108</v>
      </c>
      <c r="D7" s="37" t="s">
        <v>84</v>
      </c>
      <c r="E7" s="38">
        <f t="shared" si="0"/>
        <v>441.26</v>
      </c>
      <c r="F7" s="62">
        <v>441.26</v>
      </c>
      <c r="G7" s="39">
        <v>0</v>
      </c>
    </row>
    <row r="8" spans="1:7" ht="24">
      <c r="A8" s="60" t="s">
        <v>107</v>
      </c>
      <c r="B8" s="60" t="s">
        <v>108</v>
      </c>
      <c r="C8" s="60" t="s">
        <v>109</v>
      </c>
      <c r="D8" s="37" t="s">
        <v>85</v>
      </c>
      <c r="E8" s="38">
        <f t="shared" si="0"/>
        <v>150</v>
      </c>
      <c r="F8" s="62">
        <v>0</v>
      </c>
      <c r="G8" s="39">
        <v>150</v>
      </c>
    </row>
    <row r="9" spans="1:7" ht="24">
      <c r="A9" s="60" t="s">
        <v>107</v>
      </c>
      <c r="B9" s="60" t="s">
        <v>108</v>
      </c>
      <c r="C9" s="60" t="s">
        <v>106</v>
      </c>
      <c r="D9" s="37" t="s">
        <v>86</v>
      </c>
      <c r="E9" s="38">
        <f t="shared" si="0"/>
        <v>278.92</v>
      </c>
      <c r="F9" s="62">
        <v>35.12</v>
      </c>
      <c r="G9" s="39">
        <v>243.8</v>
      </c>
    </row>
    <row r="10" spans="1:7" ht="24">
      <c r="A10" s="60" t="s">
        <v>107</v>
      </c>
      <c r="B10" s="60" t="s">
        <v>110</v>
      </c>
      <c r="C10" s="60" t="s">
        <v>110</v>
      </c>
      <c r="D10" s="37" t="s">
        <v>82</v>
      </c>
      <c r="E10" s="38">
        <f t="shared" si="0"/>
        <v>52.47</v>
      </c>
      <c r="F10" s="62">
        <v>52.47</v>
      </c>
      <c r="G10" s="39">
        <v>0</v>
      </c>
    </row>
    <row r="11" spans="1:7" ht="14.25">
      <c r="A11" s="60" t="s">
        <v>114</v>
      </c>
      <c r="B11" s="60" t="s">
        <v>109</v>
      </c>
      <c r="C11" s="60" t="s">
        <v>108</v>
      </c>
      <c r="D11" s="37" t="s">
        <v>217</v>
      </c>
      <c r="E11" s="38">
        <f t="shared" si="0"/>
        <v>20.79</v>
      </c>
      <c r="F11" s="62">
        <v>20.79</v>
      </c>
      <c r="G11" s="39">
        <v>0</v>
      </c>
    </row>
    <row r="12" spans="1:7" ht="14.25">
      <c r="A12" s="60" t="s">
        <v>114</v>
      </c>
      <c r="B12" s="60" t="s">
        <v>109</v>
      </c>
      <c r="C12" s="60" t="s">
        <v>214</v>
      </c>
      <c r="D12" s="37" t="s">
        <v>218</v>
      </c>
      <c r="E12" s="38">
        <f t="shared" si="0"/>
        <v>2.07</v>
      </c>
      <c r="F12" s="62">
        <v>2.07</v>
      </c>
      <c r="G12" s="39">
        <v>0</v>
      </c>
    </row>
    <row r="13" spans="1:7" ht="14.25">
      <c r="A13" s="60" t="s">
        <v>215</v>
      </c>
      <c r="B13" s="60" t="s">
        <v>214</v>
      </c>
      <c r="C13" s="60" t="s">
        <v>108</v>
      </c>
      <c r="D13" s="37" t="s">
        <v>219</v>
      </c>
      <c r="E13" s="38">
        <f t="shared" si="0"/>
        <v>32.79</v>
      </c>
      <c r="F13" s="62">
        <v>32.79</v>
      </c>
      <c r="G13" s="39">
        <v>0</v>
      </c>
    </row>
    <row r="14" spans="1:7" ht="14.25">
      <c r="A14" s="60"/>
      <c r="B14" s="60"/>
      <c r="C14" s="60"/>
      <c r="D14" s="37" t="s">
        <v>97</v>
      </c>
      <c r="E14" s="38">
        <f t="shared" si="0"/>
        <v>15121.7</v>
      </c>
      <c r="F14" s="62">
        <v>136.43</v>
      </c>
      <c r="G14" s="39">
        <v>14985.27</v>
      </c>
    </row>
    <row r="15" spans="1:7" ht="24">
      <c r="A15" s="60" t="s">
        <v>107</v>
      </c>
      <c r="B15" s="60" t="s">
        <v>108</v>
      </c>
      <c r="C15" s="60" t="s">
        <v>108</v>
      </c>
      <c r="D15" s="37" t="s">
        <v>84</v>
      </c>
      <c r="E15" s="38">
        <f t="shared" si="0"/>
        <v>122.54</v>
      </c>
      <c r="F15" s="62">
        <v>122.54</v>
      </c>
      <c r="G15" s="39">
        <v>0</v>
      </c>
    </row>
    <row r="16" spans="1:7" ht="14.25">
      <c r="A16" s="60" t="s">
        <v>107</v>
      </c>
      <c r="B16" s="60" t="s">
        <v>108</v>
      </c>
      <c r="C16" s="60" t="s">
        <v>111</v>
      </c>
      <c r="D16" s="37" t="s">
        <v>91</v>
      </c>
      <c r="E16" s="38">
        <f t="shared" si="0"/>
        <v>35</v>
      </c>
      <c r="F16" s="62">
        <v>0</v>
      </c>
      <c r="G16" s="39">
        <v>35</v>
      </c>
    </row>
    <row r="17" spans="1:7" ht="24">
      <c r="A17" s="60" t="s">
        <v>107</v>
      </c>
      <c r="B17" s="60" t="s">
        <v>110</v>
      </c>
      <c r="C17" s="60" t="s">
        <v>110</v>
      </c>
      <c r="D17" s="37" t="s">
        <v>82</v>
      </c>
      <c r="E17" s="38">
        <f t="shared" si="0"/>
        <v>13.89</v>
      </c>
      <c r="F17" s="62">
        <v>13.89</v>
      </c>
      <c r="G17" s="39">
        <v>0</v>
      </c>
    </row>
    <row r="18" spans="1:7" ht="24">
      <c r="A18" s="60" t="s">
        <v>107</v>
      </c>
      <c r="B18" s="60" t="s">
        <v>110</v>
      </c>
      <c r="C18" s="60" t="s">
        <v>148</v>
      </c>
      <c r="D18" s="37" t="s">
        <v>149</v>
      </c>
      <c r="E18" s="38">
        <f t="shared" si="0"/>
        <v>14950.27</v>
      </c>
      <c r="F18" s="62">
        <v>0</v>
      </c>
      <c r="G18" s="39">
        <v>14950.27</v>
      </c>
    </row>
    <row r="19" spans="1:7" ht="14.25">
      <c r="A19" s="60"/>
      <c r="B19" s="60"/>
      <c r="C19" s="60"/>
      <c r="D19" s="37" t="s">
        <v>220</v>
      </c>
      <c r="E19" s="38">
        <f t="shared" si="0"/>
        <v>255.5</v>
      </c>
      <c r="F19" s="62">
        <v>185.5</v>
      </c>
      <c r="G19" s="39">
        <v>70</v>
      </c>
    </row>
    <row r="20" spans="1:7" ht="24">
      <c r="A20" s="60" t="s">
        <v>107</v>
      </c>
      <c r="B20" s="60" t="s">
        <v>108</v>
      </c>
      <c r="C20" s="60" t="s">
        <v>108</v>
      </c>
      <c r="D20" s="37" t="s">
        <v>84</v>
      </c>
      <c r="E20" s="38">
        <f t="shared" si="0"/>
        <v>166.84</v>
      </c>
      <c r="F20" s="62">
        <v>166.84</v>
      </c>
      <c r="G20" s="39">
        <v>0</v>
      </c>
    </row>
    <row r="21" spans="1:7" ht="14.25">
      <c r="A21" s="60" t="s">
        <v>107</v>
      </c>
      <c r="B21" s="60" t="s">
        <v>108</v>
      </c>
      <c r="C21" s="60" t="s">
        <v>105</v>
      </c>
      <c r="D21" s="37" t="s">
        <v>95</v>
      </c>
      <c r="E21" s="38">
        <f t="shared" si="0"/>
        <v>20</v>
      </c>
      <c r="F21" s="62">
        <v>0</v>
      </c>
      <c r="G21" s="39">
        <v>20</v>
      </c>
    </row>
    <row r="22" spans="1:7" ht="24">
      <c r="A22" s="60" t="s">
        <v>107</v>
      </c>
      <c r="B22" s="60" t="s">
        <v>110</v>
      </c>
      <c r="C22" s="60" t="s">
        <v>110</v>
      </c>
      <c r="D22" s="37" t="s">
        <v>82</v>
      </c>
      <c r="E22" s="38">
        <f t="shared" si="0"/>
        <v>18.66</v>
      </c>
      <c r="F22" s="62">
        <v>18.66</v>
      </c>
      <c r="G22" s="39">
        <v>0</v>
      </c>
    </row>
    <row r="23" spans="1:7" ht="14.25">
      <c r="A23" s="60" t="s">
        <v>107</v>
      </c>
      <c r="B23" s="60" t="s">
        <v>148</v>
      </c>
      <c r="C23" s="60" t="s">
        <v>106</v>
      </c>
      <c r="D23" s="37" t="s">
        <v>221</v>
      </c>
      <c r="E23" s="38">
        <f t="shared" si="0"/>
        <v>50</v>
      </c>
      <c r="F23" s="62">
        <v>0</v>
      </c>
      <c r="G23" s="39">
        <v>50</v>
      </c>
    </row>
    <row r="24" spans="1:7" ht="24">
      <c r="A24" s="60"/>
      <c r="B24" s="60"/>
      <c r="C24" s="60"/>
      <c r="D24" s="37" t="s">
        <v>222</v>
      </c>
      <c r="E24" s="38">
        <f t="shared" si="0"/>
        <v>48.99</v>
      </c>
      <c r="F24" s="62">
        <v>38.99</v>
      </c>
      <c r="G24" s="39">
        <v>10</v>
      </c>
    </row>
    <row r="25" spans="1:7" ht="14.25">
      <c r="A25" s="60" t="s">
        <v>103</v>
      </c>
      <c r="B25" s="60" t="s">
        <v>104</v>
      </c>
      <c r="C25" s="60" t="s">
        <v>106</v>
      </c>
      <c r="D25" s="37" t="s">
        <v>81</v>
      </c>
      <c r="E25" s="38">
        <f t="shared" si="0"/>
        <v>38.96</v>
      </c>
      <c r="F25" s="62">
        <v>28.96</v>
      </c>
      <c r="G25" s="39">
        <v>10</v>
      </c>
    </row>
    <row r="26" spans="1:7" ht="24">
      <c r="A26" s="60" t="s">
        <v>107</v>
      </c>
      <c r="B26" s="60" t="s">
        <v>110</v>
      </c>
      <c r="C26" s="60" t="s">
        <v>110</v>
      </c>
      <c r="D26" s="37" t="s">
        <v>82</v>
      </c>
      <c r="E26" s="38">
        <f t="shared" si="0"/>
        <v>3.69</v>
      </c>
      <c r="F26" s="62">
        <v>3.69</v>
      </c>
      <c r="G26" s="39">
        <v>0</v>
      </c>
    </row>
    <row r="27" spans="1:7" ht="14.25">
      <c r="A27" s="60" t="s">
        <v>107</v>
      </c>
      <c r="B27" s="60" t="s">
        <v>110</v>
      </c>
      <c r="C27" s="60" t="s">
        <v>105</v>
      </c>
      <c r="D27" s="37" t="s">
        <v>99</v>
      </c>
      <c r="E27" s="38">
        <f t="shared" si="0"/>
        <v>1.85</v>
      </c>
      <c r="F27" s="62">
        <v>1.85</v>
      </c>
      <c r="G27" s="39">
        <v>0</v>
      </c>
    </row>
    <row r="28" spans="1:7" ht="14.25">
      <c r="A28" s="60" t="s">
        <v>114</v>
      </c>
      <c r="B28" s="60" t="s">
        <v>109</v>
      </c>
      <c r="C28" s="60" t="s">
        <v>214</v>
      </c>
      <c r="D28" s="37" t="s">
        <v>218</v>
      </c>
      <c r="E28" s="38">
        <f t="shared" si="0"/>
        <v>1.85</v>
      </c>
      <c r="F28" s="62">
        <v>1.85</v>
      </c>
      <c r="G28" s="39">
        <v>0</v>
      </c>
    </row>
    <row r="29" spans="1:7" ht="14.25">
      <c r="A29" s="60" t="s">
        <v>215</v>
      </c>
      <c r="B29" s="60" t="s">
        <v>214</v>
      </c>
      <c r="C29" s="60" t="s">
        <v>108</v>
      </c>
      <c r="D29" s="37" t="s">
        <v>219</v>
      </c>
      <c r="E29" s="38">
        <f t="shared" si="0"/>
        <v>2.64</v>
      </c>
      <c r="F29" s="62">
        <v>2.64</v>
      </c>
      <c r="G29" s="39">
        <v>0</v>
      </c>
    </row>
    <row r="30" spans="1:7" ht="14.25">
      <c r="A30" s="60"/>
      <c r="B30" s="60"/>
      <c r="C30" s="60"/>
      <c r="D30" s="37" t="s">
        <v>152</v>
      </c>
      <c r="E30" s="38">
        <f t="shared" si="0"/>
        <v>47.63</v>
      </c>
      <c r="F30" s="62">
        <v>37.63</v>
      </c>
      <c r="G30" s="39">
        <v>10</v>
      </c>
    </row>
    <row r="31" spans="1:7" ht="14.25">
      <c r="A31" s="60" t="s">
        <v>103</v>
      </c>
      <c r="B31" s="60" t="s">
        <v>104</v>
      </c>
      <c r="C31" s="60" t="s">
        <v>108</v>
      </c>
      <c r="D31" s="37" t="s">
        <v>100</v>
      </c>
      <c r="E31" s="38">
        <f t="shared" si="0"/>
        <v>0.33</v>
      </c>
      <c r="F31" s="62">
        <v>0.33</v>
      </c>
      <c r="G31" s="39">
        <v>0</v>
      </c>
    </row>
    <row r="32" spans="1:7" ht="24">
      <c r="A32" s="60" t="s">
        <v>107</v>
      </c>
      <c r="B32" s="60" t="s">
        <v>108</v>
      </c>
      <c r="C32" s="60" t="s">
        <v>108</v>
      </c>
      <c r="D32" s="37" t="s">
        <v>84</v>
      </c>
      <c r="E32" s="38">
        <f t="shared" si="0"/>
        <v>39.379999999999995</v>
      </c>
      <c r="F32" s="62">
        <v>29.38</v>
      </c>
      <c r="G32" s="39">
        <v>10</v>
      </c>
    </row>
    <row r="33" spans="1:7" ht="24">
      <c r="A33" s="60" t="s">
        <v>107</v>
      </c>
      <c r="B33" s="60" t="s">
        <v>110</v>
      </c>
      <c r="C33" s="60" t="s">
        <v>110</v>
      </c>
      <c r="D33" s="37" t="s">
        <v>82</v>
      </c>
      <c r="E33" s="38">
        <f t="shared" si="0"/>
        <v>3.84</v>
      </c>
      <c r="F33" s="62">
        <v>3.84</v>
      </c>
      <c r="G33" s="39">
        <v>0</v>
      </c>
    </row>
    <row r="34" spans="1:7" ht="14.25">
      <c r="A34" s="60" t="s">
        <v>114</v>
      </c>
      <c r="B34" s="60" t="s">
        <v>109</v>
      </c>
      <c r="C34" s="60" t="s">
        <v>108</v>
      </c>
      <c r="D34" s="37" t="s">
        <v>217</v>
      </c>
      <c r="E34" s="38">
        <f t="shared" si="0"/>
        <v>1.68</v>
      </c>
      <c r="F34" s="62">
        <v>1.68</v>
      </c>
      <c r="G34" s="39">
        <v>0</v>
      </c>
    </row>
    <row r="35" spans="1:7" ht="14.25">
      <c r="A35" s="60" t="s">
        <v>215</v>
      </c>
      <c r="B35" s="60" t="s">
        <v>214</v>
      </c>
      <c r="C35" s="60" t="s">
        <v>108</v>
      </c>
      <c r="D35" s="37" t="s">
        <v>219</v>
      </c>
      <c r="E35" s="38">
        <f t="shared" si="0"/>
        <v>2.4</v>
      </c>
      <c r="F35" s="62">
        <v>2.4</v>
      </c>
      <c r="G35" s="39">
        <v>0</v>
      </c>
    </row>
    <row r="36" spans="1:7" ht="24">
      <c r="A36" s="60"/>
      <c r="B36" s="60"/>
      <c r="C36" s="60"/>
      <c r="D36" s="37" t="s">
        <v>223</v>
      </c>
      <c r="E36" s="38">
        <f t="shared" si="0"/>
        <v>151.85</v>
      </c>
      <c r="F36" s="62">
        <v>133.85</v>
      </c>
      <c r="G36" s="39">
        <v>18</v>
      </c>
    </row>
    <row r="37" spans="1:7" ht="24">
      <c r="A37" s="60" t="s">
        <v>107</v>
      </c>
      <c r="B37" s="60" t="s">
        <v>108</v>
      </c>
      <c r="C37" s="60" t="s">
        <v>108</v>
      </c>
      <c r="D37" s="37" t="s">
        <v>84</v>
      </c>
      <c r="E37" s="38">
        <f t="shared" si="0"/>
        <v>105.47</v>
      </c>
      <c r="F37" s="62">
        <v>105.47</v>
      </c>
      <c r="G37" s="39">
        <v>0</v>
      </c>
    </row>
    <row r="38" spans="1:7" ht="14.25">
      <c r="A38" s="60" t="s">
        <v>107</v>
      </c>
      <c r="B38" s="60" t="s">
        <v>108</v>
      </c>
      <c r="C38" s="60" t="s">
        <v>110</v>
      </c>
      <c r="D38" s="37" t="s">
        <v>92</v>
      </c>
      <c r="E38" s="38">
        <f t="shared" si="0"/>
        <v>18</v>
      </c>
      <c r="F38" s="62">
        <v>0</v>
      </c>
      <c r="G38" s="39">
        <v>18</v>
      </c>
    </row>
    <row r="39" spans="1:7" ht="24">
      <c r="A39" s="60" t="s">
        <v>107</v>
      </c>
      <c r="B39" s="60" t="s">
        <v>110</v>
      </c>
      <c r="C39" s="60" t="s">
        <v>110</v>
      </c>
      <c r="D39" s="37" t="s">
        <v>82</v>
      </c>
      <c r="E39" s="38">
        <f t="shared" si="0"/>
        <v>13.76</v>
      </c>
      <c r="F39" s="62">
        <v>13.76</v>
      </c>
      <c r="G39" s="39">
        <v>0</v>
      </c>
    </row>
    <row r="40" spans="1:7" ht="14.25">
      <c r="A40" s="60" t="s">
        <v>114</v>
      </c>
      <c r="B40" s="60" t="s">
        <v>109</v>
      </c>
      <c r="C40" s="60" t="s">
        <v>108</v>
      </c>
      <c r="D40" s="37" t="s">
        <v>217</v>
      </c>
      <c r="E40" s="38">
        <f t="shared" si="0"/>
        <v>6.02</v>
      </c>
      <c r="F40" s="62">
        <v>6.02</v>
      </c>
      <c r="G40" s="39">
        <v>0</v>
      </c>
    </row>
    <row r="41" spans="1:7" ht="14.25">
      <c r="A41" s="60" t="s">
        <v>215</v>
      </c>
      <c r="B41" s="60" t="s">
        <v>214</v>
      </c>
      <c r="C41" s="60" t="s">
        <v>108</v>
      </c>
      <c r="D41" s="37" t="s">
        <v>219</v>
      </c>
      <c r="E41" s="38">
        <f t="shared" si="0"/>
        <v>8.6</v>
      </c>
      <c r="F41" s="62">
        <v>8.6</v>
      </c>
      <c r="G41" s="39">
        <v>0</v>
      </c>
    </row>
    <row r="42" spans="1:7" ht="14.25">
      <c r="A42" s="60"/>
      <c r="B42" s="60"/>
      <c r="C42" s="60"/>
      <c r="D42" s="37" t="s">
        <v>93</v>
      </c>
      <c r="E42" s="38">
        <f t="shared" si="0"/>
        <v>1155.83</v>
      </c>
      <c r="F42" s="62">
        <v>1135.83</v>
      </c>
      <c r="G42" s="39">
        <v>20</v>
      </c>
    </row>
    <row r="43" spans="1:7" ht="14.25">
      <c r="A43" s="60" t="s">
        <v>112</v>
      </c>
      <c r="B43" s="60" t="s">
        <v>113</v>
      </c>
      <c r="C43" s="60" t="s">
        <v>113</v>
      </c>
      <c r="D43" s="37" t="s">
        <v>94</v>
      </c>
      <c r="E43" s="38">
        <f t="shared" si="0"/>
        <v>1032.24</v>
      </c>
      <c r="F43" s="62">
        <v>1012.24</v>
      </c>
      <c r="G43" s="39">
        <v>20</v>
      </c>
    </row>
    <row r="44" spans="1:7" ht="24">
      <c r="A44" s="60" t="s">
        <v>107</v>
      </c>
      <c r="B44" s="60" t="s">
        <v>110</v>
      </c>
      <c r="C44" s="60" t="s">
        <v>110</v>
      </c>
      <c r="D44" s="37" t="s">
        <v>82</v>
      </c>
      <c r="E44" s="38">
        <f t="shared" si="0"/>
        <v>123.59</v>
      </c>
      <c r="F44" s="62">
        <v>123.59</v>
      </c>
      <c r="G44" s="39">
        <v>0</v>
      </c>
    </row>
    <row r="45" spans="1:7" ht="14.25">
      <c r="A45" s="60"/>
      <c r="B45" s="60"/>
      <c r="C45" s="60"/>
      <c r="D45" s="37" t="s">
        <v>224</v>
      </c>
      <c r="E45" s="38">
        <f t="shared" si="0"/>
        <v>141.9</v>
      </c>
      <c r="F45" s="62">
        <v>123.9</v>
      </c>
      <c r="G45" s="39">
        <v>18</v>
      </c>
    </row>
    <row r="46" spans="1:7" ht="14.25">
      <c r="A46" s="60" t="s">
        <v>103</v>
      </c>
      <c r="B46" s="60" t="s">
        <v>104</v>
      </c>
      <c r="C46" s="60" t="s">
        <v>108</v>
      </c>
      <c r="D46" s="37" t="s">
        <v>100</v>
      </c>
      <c r="E46" s="38">
        <f t="shared" si="0"/>
        <v>111.3</v>
      </c>
      <c r="F46" s="62">
        <v>111.3</v>
      </c>
      <c r="G46" s="39">
        <v>0</v>
      </c>
    </row>
    <row r="47" spans="1:7" ht="14.25">
      <c r="A47" s="60" t="s">
        <v>103</v>
      </c>
      <c r="B47" s="60" t="s">
        <v>104</v>
      </c>
      <c r="C47" s="60" t="s">
        <v>106</v>
      </c>
      <c r="D47" s="37" t="s">
        <v>81</v>
      </c>
      <c r="E47" s="38">
        <f t="shared" si="0"/>
        <v>18</v>
      </c>
      <c r="F47" s="62">
        <v>0</v>
      </c>
      <c r="G47" s="39">
        <v>18</v>
      </c>
    </row>
    <row r="48" spans="1:7" ht="24">
      <c r="A48" s="60" t="s">
        <v>107</v>
      </c>
      <c r="B48" s="60" t="s">
        <v>110</v>
      </c>
      <c r="C48" s="60" t="s">
        <v>110</v>
      </c>
      <c r="D48" s="37" t="s">
        <v>82</v>
      </c>
      <c r="E48" s="38">
        <f t="shared" si="0"/>
        <v>12.6</v>
      </c>
      <c r="F48" s="62">
        <v>12.6</v>
      </c>
      <c r="G48" s="39">
        <v>0</v>
      </c>
    </row>
    <row r="49" spans="1:7" ht="14.25">
      <c r="A49" s="60"/>
      <c r="B49" s="60"/>
      <c r="C49" s="60"/>
      <c r="D49" s="37" t="s">
        <v>98</v>
      </c>
      <c r="E49" s="38">
        <f t="shared" si="0"/>
        <v>278.65999999999997</v>
      </c>
      <c r="F49" s="62">
        <v>73.66</v>
      </c>
      <c r="G49" s="39">
        <v>205</v>
      </c>
    </row>
    <row r="50" spans="1:7" ht="14.25">
      <c r="A50" s="60" t="s">
        <v>103</v>
      </c>
      <c r="B50" s="60" t="s">
        <v>104</v>
      </c>
      <c r="C50" s="60" t="s">
        <v>106</v>
      </c>
      <c r="D50" s="37" t="s">
        <v>81</v>
      </c>
      <c r="E50" s="38">
        <f t="shared" si="0"/>
        <v>259.78</v>
      </c>
      <c r="F50" s="62">
        <v>54.78</v>
      </c>
      <c r="G50" s="39">
        <v>205</v>
      </c>
    </row>
    <row r="51" spans="1:7" ht="24">
      <c r="A51" s="60" t="s">
        <v>107</v>
      </c>
      <c r="B51" s="60" t="s">
        <v>110</v>
      </c>
      <c r="C51" s="60" t="s">
        <v>110</v>
      </c>
      <c r="D51" s="37" t="s">
        <v>82</v>
      </c>
      <c r="E51" s="38">
        <f t="shared" si="0"/>
        <v>6.95</v>
      </c>
      <c r="F51" s="62">
        <v>6.95</v>
      </c>
      <c r="G51" s="39">
        <v>0</v>
      </c>
    </row>
    <row r="52" spans="1:7" ht="14.25">
      <c r="A52" s="60" t="s">
        <v>107</v>
      </c>
      <c r="B52" s="60" t="s">
        <v>110</v>
      </c>
      <c r="C52" s="60" t="s">
        <v>105</v>
      </c>
      <c r="D52" s="37" t="s">
        <v>99</v>
      </c>
      <c r="E52" s="38">
        <f t="shared" si="0"/>
        <v>3.48</v>
      </c>
      <c r="F52" s="62">
        <v>3.48</v>
      </c>
      <c r="G52" s="39">
        <v>0</v>
      </c>
    </row>
    <row r="53" spans="1:7" ht="14.25">
      <c r="A53" s="60" t="s">
        <v>114</v>
      </c>
      <c r="B53" s="60" t="s">
        <v>109</v>
      </c>
      <c r="C53" s="60" t="s">
        <v>214</v>
      </c>
      <c r="D53" s="37" t="s">
        <v>218</v>
      </c>
      <c r="E53" s="38">
        <f t="shared" si="0"/>
        <v>3.48</v>
      </c>
      <c r="F53" s="62">
        <v>3.48</v>
      </c>
      <c r="G53" s="39">
        <v>0</v>
      </c>
    </row>
    <row r="54" spans="1:7" ht="14.25">
      <c r="A54" s="60" t="s">
        <v>215</v>
      </c>
      <c r="B54" s="60" t="s">
        <v>214</v>
      </c>
      <c r="C54" s="60" t="s">
        <v>108</v>
      </c>
      <c r="D54" s="37" t="s">
        <v>219</v>
      </c>
      <c r="E54" s="38">
        <f t="shared" si="0"/>
        <v>4.97</v>
      </c>
      <c r="F54" s="62">
        <v>4.97</v>
      </c>
      <c r="G54" s="39">
        <v>0</v>
      </c>
    </row>
    <row r="55" spans="1:7" ht="24">
      <c r="A55" s="60"/>
      <c r="B55" s="60"/>
      <c r="C55" s="60"/>
      <c r="D55" s="37" t="s">
        <v>146</v>
      </c>
      <c r="E55" s="38">
        <f t="shared" si="0"/>
        <v>150.51</v>
      </c>
      <c r="F55" s="62">
        <v>39.51</v>
      </c>
      <c r="G55" s="39">
        <v>111</v>
      </c>
    </row>
    <row r="56" spans="1:7" ht="24">
      <c r="A56" s="60" t="s">
        <v>107</v>
      </c>
      <c r="B56" s="60" t="s">
        <v>108</v>
      </c>
      <c r="C56" s="60" t="s">
        <v>106</v>
      </c>
      <c r="D56" s="37" t="s">
        <v>86</v>
      </c>
      <c r="E56" s="38">
        <f t="shared" si="0"/>
        <v>146.17000000000002</v>
      </c>
      <c r="F56" s="62">
        <v>35.17</v>
      </c>
      <c r="G56" s="39">
        <v>111</v>
      </c>
    </row>
    <row r="57" spans="1:7" ht="24">
      <c r="A57" s="60" t="s">
        <v>107</v>
      </c>
      <c r="B57" s="60" t="s">
        <v>110</v>
      </c>
      <c r="C57" s="60" t="s">
        <v>110</v>
      </c>
      <c r="D57" s="37" t="s">
        <v>82</v>
      </c>
      <c r="E57" s="38">
        <f t="shared" si="0"/>
        <v>4.34</v>
      </c>
      <c r="F57" s="62">
        <v>4.34</v>
      </c>
      <c r="G57" s="39">
        <v>0</v>
      </c>
    </row>
    <row r="58" spans="1:7" ht="14.25">
      <c r="A58" s="60"/>
      <c r="B58" s="60"/>
      <c r="C58" s="60"/>
      <c r="D58" s="37" t="s">
        <v>150</v>
      </c>
      <c r="E58" s="38">
        <f t="shared" si="0"/>
        <v>65.49000000000001</v>
      </c>
      <c r="F58" s="62">
        <v>52.49</v>
      </c>
      <c r="G58" s="39">
        <v>13</v>
      </c>
    </row>
    <row r="59" spans="1:7" ht="24">
      <c r="A59" s="60" t="s">
        <v>107</v>
      </c>
      <c r="B59" s="60" t="s">
        <v>108</v>
      </c>
      <c r="C59" s="60" t="s">
        <v>108</v>
      </c>
      <c r="D59" s="37" t="s">
        <v>84</v>
      </c>
      <c r="E59" s="38">
        <f t="shared" si="0"/>
        <v>54.47</v>
      </c>
      <c r="F59" s="62">
        <v>41.47</v>
      </c>
      <c r="G59" s="39">
        <v>13</v>
      </c>
    </row>
    <row r="60" spans="1:7" ht="14.25">
      <c r="A60" s="60" t="s">
        <v>107</v>
      </c>
      <c r="B60" s="60" t="s">
        <v>108</v>
      </c>
      <c r="C60" s="60" t="s">
        <v>111</v>
      </c>
      <c r="D60" s="37" t="s">
        <v>91</v>
      </c>
      <c r="E60" s="38">
        <f t="shared" si="0"/>
        <v>5.68</v>
      </c>
      <c r="F60" s="62">
        <v>5.68</v>
      </c>
      <c r="G60" s="39">
        <v>0</v>
      </c>
    </row>
    <row r="61" spans="1:7" ht="24">
      <c r="A61" s="60" t="s">
        <v>107</v>
      </c>
      <c r="B61" s="60" t="s">
        <v>110</v>
      </c>
      <c r="C61" s="60" t="s">
        <v>110</v>
      </c>
      <c r="D61" s="37" t="s">
        <v>82</v>
      </c>
      <c r="E61" s="38">
        <f t="shared" si="0"/>
        <v>5.34</v>
      </c>
      <c r="F61" s="62">
        <v>5.34</v>
      </c>
      <c r="G61" s="39">
        <v>0</v>
      </c>
    </row>
    <row r="62" spans="1:7" ht="14.25">
      <c r="A62" s="60"/>
      <c r="B62" s="60"/>
      <c r="C62" s="60"/>
      <c r="D62" s="37" t="s">
        <v>151</v>
      </c>
      <c r="E62" s="38">
        <f t="shared" si="0"/>
        <v>2926.87</v>
      </c>
      <c r="F62" s="62">
        <v>411.87</v>
      </c>
      <c r="G62" s="39">
        <v>2515</v>
      </c>
    </row>
    <row r="63" spans="1:7" ht="24">
      <c r="A63" s="60" t="s">
        <v>107</v>
      </c>
      <c r="B63" s="60" t="s">
        <v>108</v>
      </c>
      <c r="C63" s="60" t="s">
        <v>108</v>
      </c>
      <c r="D63" s="37" t="s">
        <v>84</v>
      </c>
      <c r="E63" s="38">
        <f t="shared" si="0"/>
        <v>396.44</v>
      </c>
      <c r="F63" s="62">
        <v>396.44</v>
      </c>
      <c r="G63" s="39">
        <v>0</v>
      </c>
    </row>
    <row r="64" spans="1:7" ht="14.25">
      <c r="A64" s="60" t="s">
        <v>107</v>
      </c>
      <c r="B64" s="60" t="s">
        <v>108</v>
      </c>
      <c r="C64" s="60" t="s">
        <v>111</v>
      </c>
      <c r="D64" s="37" t="s">
        <v>91</v>
      </c>
      <c r="E64" s="38">
        <f t="shared" si="0"/>
        <v>51</v>
      </c>
      <c r="F64" s="62">
        <v>0</v>
      </c>
      <c r="G64" s="39">
        <v>51</v>
      </c>
    </row>
    <row r="65" spans="1:7" ht="24">
      <c r="A65" s="60" t="s">
        <v>107</v>
      </c>
      <c r="B65" s="60" t="s">
        <v>110</v>
      </c>
      <c r="C65" s="60" t="s">
        <v>110</v>
      </c>
      <c r="D65" s="37" t="s">
        <v>82</v>
      </c>
      <c r="E65" s="38">
        <f t="shared" si="0"/>
        <v>15.43</v>
      </c>
      <c r="F65" s="62">
        <v>15.43</v>
      </c>
      <c r="G65" s="39">
        <v>0</v>
      </c>
    </row>
    <row r="66" spans="1:7" ht="24">
      <c r="A66" s="60" t="s">
        <v>107</v>
      </c>
      <c r="B66" s="60" t="s">
        <v>216</v>
      </c>
      <c r="C66" s="60" t="s">
        <v>108</v>
      </c>
      <c r="D66" s="37" t="s">
        <v>225</v>
      </c>
      <c r="E66" s="38">
        <f t="shared" si="0"/>
        <v>2464</v>
      </c>
      <c r="F66" s="62">
        <v>0</v>
      </c>
      <c r="G66" s="39">
        <v>2464</v>
      </c>
    </row>
    <row r="67" spans="1:7" ht="14.25">
      <c r="A67" s="60"/>
      <c r="B67" s="60"/>
      <c r="C67" s="60"/>
      <c r="D67" s="37" t="s">
        <v>90</v>
      </c>
      <c r="E67" s="38">
        <f t="shared" si="0"/>
        <v>72.96000000000001</v>
      </c>
      <c r="F67" s="62">
        <v>57.96</v>
      </c>
      <c r="G67" s="39">
        <v>15</v>
      </c>
    </row>
    <row r="68" spans="1:7" ht="24">
      <c r="A68" s="60" t="s">
        <v>107</v>
      </c>
      <c r="B68" s="60" t="s">
        <v>108</v>
      </c>
      <c r="C68" s="60" t="s">
        <v>108</v>
      </c>
      <c r="D68" s="37" t="s">
        <v>84</v>
      </c>
      <c r="E68" s="38">
        <f t="shared" si="0"/>
        <v>52</v>
      </c>
      <c r="F68" s="62">
        <v>52</v>
      </c>
      <c r="G68" s="39">
        <v>0</v>
      </c>
    </row>
    <row r="69" spans="1:7" ht="14.25">
      <c r="A69" s="60" t="s">
        <v>107</v>
      </c>
      <c r="B69" s="60" t="s">
        <v>108</v>
      </c>
      <c r="C69" s="60" t="s">
        <v>111</v>
      </c>
      <c r="D69" s="37" t="s">
        <v>91</v>
      </c>
      <c r="E69" s="38">
        <f t="shared" si="0"/>
        <v>15</v>
      </c>
      <c r="F69" s="62">
        <v>0</v>
      </c>
      <c r="G69" s="39">
        <v>15</v>
      </c>
    </row>
    <row r="70" spans="1:7" ht="24">
      <c r="A70" s="60" t="s">
        <v>107</v>
      </c>
      <c r="B70" s="60" t="s">
        <v>110</v>
      </c>
      <c r="C70" s="60" t="s">
        <v>110</v>
      </c>
      <c r="D70" s="37" t="s">
        <v>82</v>
      </c>
      <c r="E70" s="38">
        <f>F70+G70</f>
        <v>5.96</v>
      </c>
      <c r="F70" s="62">
        <v>5.96</v>
      </c>
      <c r="G70" s="39">
        <v>0</v>
      </c>
    </row>
  </sheetData>
  <mergeCells count="3">
    <mergeCell ref="A2:G2"/>
    <mergeCell ref="A4:C4"/>
    <mergeCell ref="A3:D3"/>
  </mergeCells>
  <printOptions horizontalCentered="1"/>
  <pageMargins left="0.39" right="0.59" top="0.72" bottom="0.8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C23" sqref="C23"/>
    </sheetView>
  </sheetViews>
  <sheetFormatPr defaultColWidth="9.00390625" defaultRowHeight="14.25"/>
  <cols>
    <col min="1" max="1" width="23.00390625" style="0" customWidth="1"/>
    <col min="2" max="2" width="9.375" style="0" customWidth="1"/>
    <col min="3" max="3" width="22.625" style="0" customWidth="1"/>
    <col min="4" max="4" width="9.375" style="0" customWidth="1"/>
    <col min="5" max="5" width="9.375" style="0" bestFit="1" customWidth="1"/>
    <col min="6" max="6" width="7.875" style="0" customWidth="1"/>
  </cols>
  <sheetData>
    <row r="1" ht="14.25">
      <c r="A1" s="2" t="s">
        <v>59</v>
      </c>
    </row>
    <row r="2" spans="1:6" ht="20.25">
      <c r="A2" s="77" t="s">
        <v>203</v>
      </c>
      <c r="B2" s="77"/>
      <c r="C2" s="77"/>
      <c r="D2" s="77"/>
      <c r="E2" s="77"/>
      <c r="F2" s="77"/>
    </row>
    <row r="3" spans="1:5" ht="14.25">
      <c r="A3" s="101" t="s">
        <v>141</v>
      </c>
      <c r="B3" s="101"/>
      <c r="C3" s="101"/>
      <c r="E3" s="4" t="s">
        <v>54</v>
      </c>
    </row>
    <row r="4" spans="1:6" ht="14.25">
      <c r="A4" s="78" t="s">
        <v>0</v>
      </c>
      <c r="B4" s="79"/>
      <c r="C4" s="78" t="s">
        <v>1</v>
      </c>
      <c r="D4" s="79"/>
      <c r="E4" s="79"/>
      <c r="F4" s="70"/>
    </row>
    <row r="5" spans="1:6" ht="14.25">
      <c r="A5" s="99" t="s">
        <v>2</v>
      </c>
      <c r="B5" s="99" t="s">
        <v>55</v>
      </c>
      <c r="C5" s="99" t="s">
        <v>2</v>
      </c>
      <c r="D5" s="78" t="s">
        <v>3</v>
      </c>
      <c r="E5" s="79"/>
      <c r="F5" s="70"/>
    </row>
    <row r="6" spans="1:6" ht="24">
      <c r="A6" s="100"/>
      <c r="B6" s="100"/>
      <c r="C6" s="100"/>
      <c r="D6" s="1" t="s">
        <v>56</v>
      </c>
      <c r="E6" s="1" t="s">
        <v>57</v>
      </c>
      <c r="F6" s="65" t="s">
        <v>58</v>
      </c>
    </row>
    <row r="7" spans="1:6" ht="21" customHeight="1">
      <c r="A7" s="3" t="s">
        <v>227</v>
      </c>
      <c r="B7" s="39">
        <v>21396.19</v>
      </c>
      <c r="C7" s="3" t="s">
        <v>32</v>
      </c>
      <c r="D7" s="6">
        <f>E7</f>
        <v>428.37</v>
      </c>
      <c r="E7" s="11">
        <v>428.37</v>
      </c>
      <c r="F7" s="66"/>
    </row>
    <row r="8" spans="1:6" ht="21" customHeight="1">
      <c r="A8" s="3" t="s">
        <v>228</v>
      </c>
      <c r="B8" s="6"/>
      <c r="C8" s="3" t="s">
        <v>33</v>
      </c>
      <c r="D8" s="6">
        <f aca="true" t="shared" si="0" ref="D8:D19">E8</f>
        <v>0</v>
      </c>
      <c r="E8" s="11"/>
      <c r="F8" s="6"/>
    </row>
    <row r="9" spans="1:6" ht="21" customHeight="1">
      <c r="A9" s="3"/>
      <c r="B9" s="6"/>
      <c r="C9" s="3" t="s">
        <v>34</v>
      </c>
      <c r="D9" s="6">
        <f t="shared" si="0"/>
        <v>0</v>
      </c>
      <c r="E9" s="11"/>
      <c r="F9" s="6"/>
    </row>
    <row r="10" spans="1:6" ht="21" customHeight="1">
      <c r="A10" s="3"/>
      <c r="B10" s="6"/>
      <c r="C10" s="3" t="s">
        <v>35</v>
      </c>
      <c r="D10" s="6">
        <f t="shared" si="0"/>
        <v>0</v>
      </c>
      <c r="E10" s="11"/>
      <c r="F10" s="6"/>
    </row>
    <row r="11" spans="1:6" ht="21" customHeight="1">
      <c r="A11" s="3"/>
      <c r="B11" s="6"/>
      <c r="C11" s="3" t="s">
        <v>37</v>
      </c>
      <c r="D11" s="6">
        <f t="shared" si="0"/>
        <v>1032.24</v>
      </c>
      <c r="E11" s="11">
        <v>1032.24</v>
      </c>
      <c r="F11" s="66"/>
    </row>
    <row r="12" spans="1:6" ht="21" customHeight="1">
      <c r="A12" s="6"/>
      <c r="B12" s="6"/>
      <c r="C12" s="3" t="s">
        <v>38</v>
      </c>
      <c r="D12" s="6">
        <f t="shared" si="0"/>
        <v>0</v>
      </c>
      <c r="E12" s="11"/>
      <c r="F12" s="6"/>
    </row>
    <row r="13" spans="1:6" ht="21" customHeight="1">
      <c r="A13" s="6"/>
      <c r="B13" s="6"/>
      <c r="C13" s="3" t="s">
        <v>193</v>
      </c>
      <c r="D13" s="6">
        <f t="shared" si="0"/>
        <v>0</v>
      </c>
      <c r="E13" s="11"/>
      <c r="F13" s="6"/>
    </row>
    <row r="14" spans="1:6" ht="21" customHeight="1">
      <c r="A14" s="6"/>
      <c r="B14" s="6"/>
      <c r="C14" s="3" t="s">
        <v>229</v>
      </c>
      <c r="D14" s="6">
        <f t="shared" si="0"/>
        <v>19848.29</v>
      </c>
      <c r="E14" s="11">
        <v>19848.29</v>
      </c>
      <c r="F14" s="66"/>
    </row>
    <row r="15" spans="1:6" ht="21" customHeight="1">
      <c r="A15" s="6"/>
      <c r="B15" s="6"/>
      <c r="C15" s="3" t="s">
        <v>39</v>
      </c>
      <c r="D15" s="6">
        <f t="shared" si="0"/>
        <v>0</v>
      </c>
      <c r="E15" s="11"/>
      <c r="F15" s="6"/>
    </row>
    <row r="16" spans="1:13" ht="21" customHeight="1">
      <c r="A16" s="6"/>
      <c r="B16" s="6"/>
      <c r="C16" s="3" t="s">
        <v>230</v>
      </c>
      <c r="D16" s="6">
        <f t="shared" si="0"/>
        <v>35.89</v>
      </c>
      <c r="E16" s="11">
        <v>35.89</v>
      </c>
      <c r="F16" s="66"/>
      <c r="M16" t="s">
        <v>226</v>
      </c>
    </row>
    <row r="17" spans="1:6" ht="21" customHeight="1">
      <c r="A17" s="6"/>
      <c r="B17" s="6"/>
      <c r="C17" s="3" t="s">
        <v>231</v>
      </c>
      <c r="D17" s="6">
        <f t="shared" si="0"/>
        <v>0</v>
      </c>
      <c r="E17" s="11"/>
      <c r="F17" s="6"/>
    </row>
    <row r="18" spans="1:6" ht="21" customHeight="1">
      <c r="A18" s="6"/>
      <c r="B18" s="6"/>
      <c r="C18" s="3" t="s">
        <v>195</v>
      </c>
      <c r="D18" s="6">
        <f t="shared" si="0"/>
        <v>0</v>
      </c>
      <c r="E18" s="11"/>
      <c r="F18" s="6"/>
    </row>
    <row r="19" spans="1:6" ht="21" customHeight="1">
      <c r="A19" s="6"/>
      <c r="B19" s="6"/>
      <c r="C19" s="3" t="s">
        <v>213</v>
      </c>
      <c r="D19" s="6">
        <f t="shared" si="0"/>
        <v>51.4</v>
      </c>
      <c r="E19" s="11">
        <v>51.4</v>
      </c>
      <c r="F19" s="6"/>
    </row>
    <row r="20" spans="1:6" ht="21" customHeight="1">
      <c r="A20" s="6" t="s">
        <v>4</v>
      </c>
      <c r="B20" s="28">
        <f>SUM(B7:B18)</f>
        <v>21396.19</v>
      </c>
      <c r="C20" s="6" t="s">
        <v>5</v>
      </c>
      <c r="D20" s="28">
        <f>SUM(D7:D19)</f>
        <v>21396.190000000002</v>
      </c>
      <c r="E20" s="28">
        <f>SUM(E7:E19)</f>
        <v>21396.190000000002</v>
      </c>
      <c r="F20" s="66"/>
    </row>
  </sheetData>
  <mergeCells count="8">
    <mergeCell ref="A2:F2"/>
    <mergeCell ref="A4:B4"/>
    <mergeCell ref="C4:F4"/>
    <mergeCell ref="A5:A6"/>
    <mergeCell ref="C5:C6"/>
    <mergeCell ref="D5:F5"/>
    <mergeCell ref="B5:B6"/>
    <mergeCell ref="A3:C3"/>
  </mergeCells>
  <printOptions horizontalCentered="1"/>
  <pageMargins left="0.53" right="0.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1">
      <selection activeCell="I12" sqref="I12"/>
    </sheetView>
  </sheetViews>
  <sheetFormatPr defaultColWidth="9.00390625" defaultRowHeight="14.25"/>
  <cols>
    <col min="1" max="1" width="4.50390625" style="35" customWidth="1"/>
    <col min="2" max="2" width="3.875" style="35" customWidth="1"/>
    <col min="3" max="3" width="3.50390625" style="35" customWidth="1"/>
    <col min="4" max="4" width="22.50390625" style="35" customWidth="1"/>
    <col min="5" max="5" width="8.50390625" style="35" customWidth="1"/>
    <col min="6" max="6" width="9.125" style="35" customWidth="1"/>
    <col min="7" max="7" width="9.25390625" style="35" customWidth="1"/>
    <col min="8" max="8" width="8.75390625" style="35" customWidth="1"/>
    <col min="9" max="9" width="9.125" style="35" customWidth="1"/>
    <col min="10" max="10" width="8.625" style="35" customWidth="1"/>
    <col min="11" max="11" width="8.00390625" style="35" customWidth="1"/>
    <col min="12" max="12" width="8.50390625" style="35" customWidth="1"/>
    <col min="13" max="13" width="7.75390625" style="35" customWidth="1"/>
    <col min="14" max="14" width="5.50390625" style="35" customWidth="1"/>
    <col min="15" max="15" width="4.375" style="35" customWidth="1"/>
    <col min="16" max="16" width="3.375" style="35" customWidth="1"/>
    <col min="17" max="17" width="3.625" style="35" customWidth="1"/>
    <col min="18" max="18" width="15.75390625" style="35" customWidth="1"/>
    <col min="19" max="20" width="9.00390625" style="35" customWidth="1"/>
    <col min="21" max="21" width="8.875" style="35" customWidth="1"/>
    <col min="22" max="16384" width="9.00390625" style="35" customWidth="1"/>
  </cols>
  <sheetData>
    <row r="1" spans="1:3" ht="14.25">
      <c r="A1" s="80" t="s">
        <v>42</v>
      </c>
      <c r="B1" s="80"/>
      <c r="C1" s="47"/>
    </row>
    <row r="2" spans="1:13" ht="25.5" customHeight="1">
      <c r="A2" s="103" t="s">
        <v>204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9" ht="14.25">
      <c r="A3" s="105" t="s">
        <v>357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S3" s="35" t="s">
        <v>226</v>
      </c>
    </row>
    <row r="4" spans="1:13" ht="31.5" customHeight="1">
      <c r="A4" s="104" t="s">
        <v>6</v>
      </c>
      <c r="B4" s="104"/>
      <c r="C4" s="104"/>
      <c r="D4" s="104"/>
      <c r="E4" s="104" t="s">
        <v>197</v>
      </c>
      <c r="F4" s="104"/>
      <c r="G4" s="104"/>
      <c r="H4" s="104" t="s">
        <v>210</v>
      </c>
      <c r="I4" s="104"/>
      <c r="J4" s="104"/>
      <c r="K4" s="104" t="s">
        <v>205</v>
      </c>
      <c r="L4" s="104"/>
      <c r="M4" s="104"/>
    </row>
    <row r="5" spans="1:13" ht="14.25">
      <c r="A5" s="104" t="s">
        <v>7</v>
      </c>
      <c r="B5" s="104"/>
      <c r="C5" s="104"/>
      <c r="D5" s="44" t="s">
        <v>233</v>
      </c>
      <c r="E5" s="44" t="s">
        <v>8</v>
      </c>
      <c r="F5" s="44" t="s">
        <v>9</v>
      </c>
      <c r="G5" s="44" t="s">
        <v>10</v>
      </c>
      <c r="H5" s="44" t="s">
        <v>8</v>
      </c>
      <c r="I5" s="44" t="s">
        <v>9</v>
      </c>
      <c r="J5" s="44" t="s">
        <v>10</v>
      </c>
      <c r="K5" s="44" t="s">
        <v>8</v>
      </c>
      <c r="L5" s="44" t="s">
        <v>9</v>
      </c>
      <c r="M5" s="44" t="s">
        <v>10</v>
      </c>
    </row>
    <row r="6" spans="1:13" ht="22.5" customHeight="1">
      <c r="A6" s="102"/>
      <c r="B6" s="102"/>
      <c r="C6" s="102"/>
      <c r="D6" s="48" t="s">
        <v>88</v>
      </c>
      <c r="E6" s="41">
        <f aca="true" t="shared" si="0" ref="E6:J6">E7+E17+E22+E27+E33+E39+E45+E48+E52+E58+E61+E65+E70+E74+E80</f>
        <v>21603.76</v>
      </c>
      <c r="F6" s="41">
        <f t="shared" si="0"/>
        <v>3453.65</v>
      </c>
      <c r="G6" s="41">
        <f t="shared" si="0"/>
        <v>18150.11</v>
      </c>
      <c r="H6" s="41">
        <f t="shared" si="0"/>
        <v>21396.190000000002</v>
      </c>
      <c r="I6" s="41">
        <f t="shared" si="0"/>
        <v>3012.12</v>
      </c>
      <c r="J6" s="41">
        <f t="shared" si="0"/>
        <v>18384.07</v>
      </c>
      <c r="K6" s="42">
        <f>(H6-E6)/E6</f>
        <v>-0.00960804970986514</v>
      </c>
      <c r="L6" s="42">
        <f>(I6-F6)/F6</f>
        <v>-0.12784445441778994</v>
      </c>
      <c r="M6" s="42">
        <f>(J6-G6)/G6</f>
        <v>0.0128902800038126</v>
      </c>
    </row>
    <row r="7" spans="1:23" ht="22.5" customHeight="1">
      <c r="A7" s="102"/>
      <c r="B7" s="102"/>
      <c r="C7" s="102"/>
      <c r="D7" s="48" t="s">
        <v>89</v>
      </c>
      <c r="E7" s="41">
        <f>E8+E9+E10+E11+E12+E13</f>
        <v>998.29</v>
      </c>
      <c r="F7" s="41">
        <f>F8+F9+F10+F11+F12+F13</f>
        <v>618.76</v>
      </c>
      <c r="G7" s="41">
        <f>G8+G9+G10+G11+G12+G13</f>
        <v>379.53</v>
      </c>
      <c r="H7" s="67">
        <f>H8+H9+H10+H11+H12+H13+H14+H15+H16</f>
        <v>978.3000000000001</v>
      </c>
      <c r="I7" s="67">
        <f>I8+I9+I10+I11+I12+I13+I14+I15+I16</f>
        <v>584.5</v>
      </c>
      <c r="J7" s="67">
        <f>J8+J9+J10+J11+J12+J13+J14+J15+J16</f>
        <v>393.8</v>
      </c>
      <c r="K7" s="42">
        <f aca="true" t="shared" si="1" ref="K7:K70">(H7-E7)/E7</f>
        <v>-0.02002424145288433</v>
      </c>
      <c r="L7" s="42">
        <f aca="true" t="shared" si="2" ref="L7:L70">(I7-F7)/F7</f>
        <v>-0.05536880212036976</v>
      </c>
      <c r="M7" s="42">
        <f>(J7-G7)/G7</f>
        <v>0.037599135773193265</v>
      </c>
      <c r="O7" s="68"/>
      <c r="P7" s="68"/>
      <c r="Q7" s="68"/>
      <c r="R7" s="69"/>
      <c r="S7" s="71"/>
      <c r="T7" s="71"/>
      <c r="U7" s="71"/>
      <c r="V7" s="72"/>
      <c r="W7" s="72"/>
    </row>
    <row r="8" spans="1:23" ht="22.5" customHeight="1">
      <c r="A8" s="45" t="s">
        <v>103</v>
      </c>
      <c r="B8" s="45" t="s">
        <v>104</v>
      </c>
      <c r="C8" s="45" t="s">
        <v>106</v>
      </c>
      <c r="D8" s="48" t="s">
        <v>81</v>
      </c>
      <c r="E8" s="41">
        <f aca="true" t="shared" si="3" ref="E8:E13">F8+G8</f>
        <v>5</v>
      </c>
      <c r="F8" s="40"/>
      <c r="G8" s="40">
        <v>5</v>
      </c>
      <c r="H8" s="36"/>
      <c r="I8" s="36"/>
      <c r="J8" s="36"/>
      <c r="K8" s="42">
        <f t="shared" si="1"/>
        <v>-1</v>
      </c>
      <c r="L8" s="42"/>
      <c r="M8" s="42">
        <f>(J8-G8)/G8</f>
        <v>-1</v>
      </c>
      <c r="O8" s="68"/>
      <c r="P8" s="68"/>
      <c r="Q8" s="68"/>
      <c r="R8" s="69"/>
      <c r="S8" s="72"/>
      <c r="T8" s="72"/>
      <c r="U8" s="72"/>
      <c r="V8" s="72"/>
      <c r="W8" s="72"/>
    </row>
    <row r="9" spans="1:23" ht="22.5" customHeight="1">
      <c r="A9" s="45" t="s">
        <v>107</v>
      </c>
      <c r="B9" s="45" t="s">
        <v>108</v>
      </c>
      <c r="C9" s="45" t="s">
        <v>108</v>
      </c>
      <c r="D9" s="48" t="s">
        <v>84</v>
      </c>
      <c r="E9" s="41">
        <f t="shared" si="3"/>
        <v>541.42</v>
      </c>
      <c r="F9" s="40">
        <v>541.42</v>
      </c>
      <c r="G9" s="40"/>
      <c r="H9" s="40">
        <f>I9+J9</f>
        <v>441.26</v>
      </c>
      <c r="I9" s="40">
        <v>441.26</v>
      </c>
      <c r="J9" s="40">
        <v>0</v>
      </c>
      <c r="K9" s="42">
        <f t="shared" si="1"/>
        <v>-0.18499501311366404</v>
      </c>
      <c r="L9" s="42">
        <f t="shared" si="2"/>
        <v>-0.18499501311366404</v>
      </c>
      <c r="M9" s="42"/>
      <c r="O9" s="68"/>
      <c r="P9" s="68"/>
      <c r="Q9" s="68"/>
      <c r="R9" s="69" t="s">
        <v>226</v>
      </c>
      <c r="S9" s="72"/>
      <c r="T9" s="72"/>
      <c r="U9" s="72"/>
      <c r="V9" s="72"/>
      <c r="W9" s="72"/>
    </row>
    <row r="10" spans="1:23" ht="22.5" customHeight="1">
      <c r="A10" s="45" t="s">
        <v>107</v>
      </c>
      <c r="B10" s="45" t="s">
        <v>108</v>
      </c>
      <c r="C10" s="45" t="s">
        <v>109</v>
      </c>
      <c r="D10" s="48" t="s">
        <v>85</v>
      </c>
      <c r="E10" s="41">
        <f t="shared" si="3"/>
        <v>122</v>
      </c>
      <c r="F10" s="40"/>
      <c r="G10" s="40">
        <v>122</v>
      </c>
      <c r="H10" s="40">
        <f aca="true" t="shared" si="4" ref="H10:H16">I10+J10</f>
        <v>150</v>
      </c>
      <c r="I10" s="40">
        <v>0</v>
      </c>
      <c r="J10" s="40">
        <v>150</v>
      </c>
      <c r="K10" s="42">
        <f t="shared" si="1"/>
        <v>0.22950819672131148</v>
      </c>
      <c r="L10" s="42"/>
      <c r="M10" s="42">
        <f>(J10-G10)/G10</f>
        <v>0.22950819672131148</v>
      </c>
      <c r="O10" s="72"/>
      <c r="P10" s="72"/>
      <c r="Q10" s="72"/>
      <c r="R10" s="72"/>
      <c r="S10" s="72"/>
      <c r="T10" s="72"/>
      <c r="U10" s="72"/>
      <c r="V10" s="72"/>
      <c r="W10" s="72"/>
    </row>
    <row r="11" spans="1:13" ht="22.5" customHeight="1">
      <c r="A11" s="45" t="s">
        <v>107</v>
      </c>
      <c r="B11" s="45" t="s">
        <v>108</v>
      </c>
      <c r="C11" s="45" t="s">
        <v>106</v>
      </c>
      <c r="D11" s="48" t="s">
        <v>86</v>
      </c>
      <c r="E11" s="41">
        <f t="shared" si="3"/>
        <v>144.04999999999998</v>
      </c>
      <c r="F11" s="40">
        <v>9.73</v>
      </c>
      <c r="G11" s="40">
        <v>134.32</v>
      </c>
      <c r="H11" s="40">
        <f t="shared" si="4"/>
        <v>278.92</v>
      </c>
      <c r="I11" s="40">
        <v>35.12</v>
      </c>
      <c r="J11" s="40">
        <v>243.8</v>
      </c>
      <c r="K11" s="42">
        <f t="shared" si="1"/>
        <v>0.9362721277334263</v>
      </c>
      <c r="L11" s="42">
        <f t="shared" si="2"/>
        <v>2.60945529290853</v>
      </c>
      <c r="M11" s="42">
        <f>(J11-G11)/G11</f>
        <v>0.8150684931506851</v>
      </c>
    </row>
    <row r="12" spans="1:13" ht="22.5" customHeight="1">
      <c r="A12" s="45" t="s">
        <v>107</v>
      </c>
      <c r="B12" s="45" t="s">
        <v>110</v>
      </c>
      <c r="C12" s="45" t="s">
        <v>110</v>
      </c>
      <c r="D12" s="48" t="s">
        <v>82</v>
      </c>
      <c r="E12" s="41">
        <f t="shared" si="3"/>
        <v>67.61</v>
      </c>
      <c r="F12" s="40">
        <v>67.61</v>
      </c>
      <c r="G12" s="40"/>
      <c r="H12" s="40">
        <f t="shared" si="4"/>
        <v>52.47</v>
      </c>
      <c r="I12" s="40">
        <v>52.47</v>
      </c>
      <c r="J12" s="40">
        <v>0</v>
      </c>
      <c r="K12" s="42">
        <f t="shared" si="1"/>
        <v>-0.22393137109894987</v>
      </c>
      <c r="L12" s="42">
        <f t="shared" si="2"/>
        <v>-0.22393137109894987</v>
      </c>
      <c r="M12" s="42"/>
    </row>
    <row r="13" spans="1:21" ht="22.5" customHeight="1">
      <c r="A13" s="45" t="s">
        <v>107</v>
      </c>
      <c r="B13" s="45" t="s">
        <v>111</v>
      </c>
      <c r="C13" s="45" t="s">
        <v>110</v>
      </c>
      <c r="D13" s="48" t="s">
        <v>83</v>
      </c>
      <c r="E13" s="41">
        <f t="shared" si="3"/>
        <v>118.21</v>
      </c>
      <c r="F13" s="40"/>
      <c r="G13" s="40">
        <v>118.21</v>
      </c>
      <c r="H13" s="40">
        <f t="shared" si="4"/>
        <v>0</v>
      </c>
      <c r="I13" s="36"/>
      <c r="J13" s="36"/>
      <c r="K13" s="42">
        <f t="shared" si="1"/>
        <v>-1</v>
      </c>
      <c r="L13" s="42"/>
      <c r="M13" s="42">
        <f>(J13-G13)/G13</f>
        <v>-1</v>
      </c>
      <c r="O13" s="68"/>
      <c r="P13" s="68"/>
      <c r="Q13" s="68"/>
      <c r="R13" s="69"/>
      <c r="S13" s="71"/>
      <c r="T13" s="71"/>
      <c r="U13" s="71"/>
    </row>
    <row r="14" spans="1:21" ht="22.5" customHeight="1">
      <c r="A14" s="45" t="s">
        <v>114</v>
      </c>
      <c r="B14" s="45" t="s">
        <v>109</v>
      </c>
      <c r="C14" s="45" t="s">
        <v>108</v>
      </c>
      <c r="D14" s="48" t="s">
        <v>217</v>
      </c>
      <c r="E14" s="41"/>
      <c r="F14" s="40"/>
      <c r="G14" s="40"/>
      <c r="H14" s="40">
        <f t="shared" si="4"/>
        <v>20.79</v>
      </c>
      <c r="I14" s="40">
        <v>20.79</v>
      </c>
      <c r="J14" s="40">
        <v>0</v>
      </c>
      <c r="K14" s="42"/>
      <c r="L14" s="42"/>
      <c r="M14" s="42"/>
      <c r="O14" s="68"/>
      <c r="P14" s="68"/>
      <c r="Q14" s="68"/>
      <c r="R14" s="69"/>
      <c r="S14" s="71"/>
      <c r="T14" s="71"/>
      <c r="U14" s="71"/>
    </row>
    <row r="15" spans="1:21" ht="22.5" customHeight="1">
      <c r="A15" s="45" t="s">
        <v>114</v>
      </c>
      <c r="B15" s="45" t="s">
        <v>109</v>
      </c>
      <c r="C15" s="45" t="s">
        <v>214</v>
      </c>
      <c r="D15" s="48" t="s">
        <v>218</v>
      </c>
      <c r="E15" s="41"/>
      <c r="F15" s="40"/>
      <c r="G15" s="40"/>
      <c r="H15" s="40">
        <f t="shared" si="4"/>
        <v>2.07</v>
      </c>
      <c r="I15" s="40">
        <v>2.07</v>
      </c>
      <c r="J15" s="40">
        <v>0</v>
      </c>
      <c r="K15" s="42"/>
      <c r="L15" s="42"/>
      <c r="M15" s="42"/>
      <c r="O15" s="68"/>
      <c r="P15" s="68"/>
      <c r="Q15" s="68"/>
      <c r="R15" s="69"/>
      <c r="S15" s="71"/>
      <c r="T15" s="71"/>
      <c r="U15" s="71"/>
    </row>
    <row r="16" spans="1:21" ht="22.5" customHeight="1">
      <c r="A16" s="45" t="s">
        <v>215</v>
      </c>
      <c r="B16" s="45" t="s">
        <v>214</v>
      </c>
      <c r="C16" s="45" t="s">
        <v>108</v>
      </c>
      <c r="D16" s="48" t="s">
        <v>219</v>
      </c>
      <c r="E16" s="41"/>
      <c r="F16" s="40"/>
      <c r="G16" s="40"/>
      <c r="H16" s="40">
        <f t="shared" si="4"/>
        <v>32.79</v>
      </c>
      <c r="I16" s="40">
        <v>32.79</v>
      </c>
      <c r="J16" s="40">
        <v>0</v>
      </c>
      <c r="K16" s="42"/>
      <c r="L16" s="42"/>
      <c r="M16" s="42"/>
      <c r="O16" s="68"/>
      <c r="P16" s="68"/>
      <c r="Q16" s="68"/>
      <c r="R16" s="69"/>
      <c r="S16" s="71"/>
      <c r="T16" s="71"/>
      <c r="U16" s="71"/>
    </row>
    <row r="17" spans="1:21" ht="22.5" customHeight="1">
      <c r="A17" s="45"/>
      <c r="B17" s="45"/>
      <c r="C17" s="45"/>
      <c r="D17" s="48" t="s">
        <v>97</v>
      </c>
      <c r="E17" s="41">
        <f aca="true" t="shared" si="5" ref="E17:E25">F17+G17</f>
        <v>10180.75</v>
      </c>
      <c r="F17" s="40">
        <f>F18+F19+F20+F21</f>
        <v>142.75</v>
      </c>
      <c r="G17" s="40">
        <f>G18+G19+G20+G21</f>
        <v>10038</v>
      </c>
      <c r="H17" s="40">
        <f>H18+H19+H20+H21</f>
        <v>15121.7</v>
      </c>
      <c r="I17" s="40">
        <f>I18+I19+I20+I21</f>
        <v>136.43</v>
      </c>
      <c r="J17" s="40">
        <f>J18+J19+J20+J21</f>
        <v>14985.27</v>
      </c>
      <c r="K17" s="42">
        <f t="shared" si="1"/>
        <v>0.48532279056061695</v>
      </c>
      <c r="L17" s="42">
        <f t="shared" si="2"/>
        <v>-0.04427320490367771</v>
      </c>
      <c r="M17" s="42">
        <f>(J17-G17)/G17</f>
        <v>0.4928541542139869</v>
      </c>
      <c r="O17" s="68"/>
      <c r="P17" s="68"/>
      <c r="Q17" s="68"/>
      <c r="R17" s="69"/>
      <c r="S17" s="71"/>
      <c r="T17" s="71"/>
      <c r="U17" s="71"/>
    </row>
    <row r="18" spans="1:21" ht="22.5" customHeight="1">
      <c r="A18" s="45" t="s">
        <v>234</v>
      </c>
      <c r="B18" s="45" t="s">
        <v>235</v>
      </c>
      <c r="C18" s="45" t="s">
        <v>235</v>
      </c>
      <c r="D18" s="48" t="s">
        <v>84</v>
      </c>
      <c r="E18" s="41">
        <f t="shared" si="5"/>
        <v>125.1</v>
      </c>
      <c r="F18" s="40">
        <v>125.1</v>
      </c>
      <c r="G18" s="40"/>
      <c r="H18" s="40">
        <v>122.54</v>
      </c>
      <c r="I18" s="40">
        <v>122.54</v>
      </c>
      <c r="J18" s="40">
        <v>0</v>
      </c>
      <c r="K18" s="42">
        <f t="shared" si="1"/>
        <v>-0.020463629096722526</v>
      </c>
      <c r="L18" s="42">
        <f t="shared" si="2"/>
        <v>-0.020463629096722526</v>
      </c>
      <c r="M18" s="42"/>
      <c r="O18" s="68"/>
      <c r="P18" s="68"/>
      <c r="Q18" s="68"/>
      <c r="R18" s="69"/>
      <c r="S18" s="71"/>
      <c r="T18" s="71"/>
      <c r="U18" s="71"/>
    </row>
    <row r="19" spans="1:21" ht="22.5" customHeight="1">
      <c r="A19" s="45" t="s">
        <v>107</v>
      </c>
      <c r="B19" s="45" t="s">
        <v>108</v>
      </c>
      <c r="C19" s="45" t="s">
        <v>111</v>
      </c>
      <c r="D19" s="48" t="s">
        <v>91</v>
      </c>
      <c r="E19" s="41">
        <f t="shared" si="5"/>
        <v>38</v>
      </c>
      <c r="F19" s="40"/>
      <c r="G19" s="40">
        <v>38</v>
      </c>
      <c r="H19" s="40">
        <v>35</v>
      </c>
      <c r="I19" s="40">
        <v>0</v>
      </c>
      <c r="J19" s="40">
        <v>35</v>
      </c>
      <c r="K19" s="42">
        <f t="shared" si="1"/>
        <v>-0.07894736842105263</v>
      </c>
      <c r="L19" s="42"/>
      <c r="M19" s="42">
        <f>(J19-G19)/G19</f>
        <v>-0.07894736842105263</v>
      </c>
      <c r="O19" s="68"/>
      <c r="P19" s="68"/>
      <c r="Q19" s="68"/>
      <c r="R19" s="69"/>
      <c r="S19" s="71"/>
      <c r="T19" s="71"/>
      <c r="U19" s="71"/>
    </row>
    <row r="20" spans="1:21" ht="22.5" customHeight="1">
      <c r="A20" s="45" t="s">
        <v>107</v>
      </c>
      <c r="B20" s="45" t="s">
        <v>110</v>
      </c>
      <c r="C20" s="45" t="s">
        <v>110</v>
      </c>
      <c r="D20" s="48" t="s">
        <v>82</v>
      </c>
      <c r="E20" s="41">
        <f t="shared" si="5"/>
        <v>17.65</v>
      </c>
      <c r="F20" s="40">
        <v>17.65</v>
      </c>
      <c r="G20" s="40"/>
      <c r="H20" s="40">
        <v>13.89</v>
      </c>
      <c r="I20" s="40">
        <v>13.89</v>
      </c>
      <c r="J20" s="40">
        <v>0</v>
      </c>
      <c r="K20" s="42">
        <f t="shared" si="1"/>
        <v>-0.21303116147308773</v>
      </c>
      <c r="L20" s="42">
        <f t="shared" si="2"/>
        <v>-0.21303116147308773</v>
      </c>
      <c r="M20" s="42"/>
      <c r="O20" s="68"/>
      <c r="P20" s="68"/>
      <c r="Q20" s="68"/>
      <c r="R20" s="69"/>
      <c r="S20" s="71"/>
      <c r="T20" s="71"/>
      <c r="U20" s="71"/>
    </row>
    <row r="21" spans="1:21" ht="22.5" customHeight="1">
      <c r="A21" s="45" t="s">
        <v>234</v>
      </c>
      <c r="B21" s="45" t="s">
        <v>236</v>
      </c>
      <c r="C21" s="45" t="s">
        <v>237</v>
      </c>
      <c r="D21" s="48" t="s">
        <v>238</v>
      </c>
      <c r="E21" s="41">
        <f t="shared" si="5"/>
        <v>10000</v>
      </c>
      <c r="F21" s="40"/>
      <c r="G21" s="40">
        <v>10000</v>
      </c>
      <c r="H21" s="40">
        <v>14950.27</v>
      </c>
      <c r="I21" s="40">
        <v>0</v>
      </c>
      <c r="J21" s="40">
        <v>14950.27</v>
      </c>
      <c r="K21" s="42">
        <f t="shared" si="1"/>
        <v>0.49502700000000005</v>
      </c>
      <c r="L21" s="42"/>
      <c r="M21" s="42">
        <f>(J21-G21)/G21</f>
        <v>0.49502700000000005</v>
      </c>
      <c r="O21" s="68"/>
      <c r="P21" s="68"/>
      <c r="Q21" s="68"/>
      <c r="R21" s="69"/>
      <c r="S21" s="71"/>
      <c r="T21" s="71"/>
      <c r="U21" s="71"/>
    </row>
    <row r="22" spans="1:21" ht="22.5" customHeight="1">
      <c r="A22" s="102"/>
      <c r="B22" s="102"/>
      <c r="C22" s="102"/>
      <c r="D22" s="48" t="s">
        <v>153</v>
      </c>
      <c r="E22" s="41">
        <f t="shared" si="5"/>
        <v>251.99</v>
      </c>
      <c r="F22" s="40">
        <f>F23+F24+F25</f>
        <v>216.99</v>
      </c>
      <c r="G22" s="40">
        <f>G23+G24+G25</f>
        <v>35</v>
      </c>
      <c r="H22" s="40">
        <f>H23+H24+H25+H26</f>
        <v>255.5</v>
      </c>
      <c r="I22" s="40">
        <f>I23+I24+I25+I26</f>
        <v>185.5</v>
      </c>
      <c r="J22" s="40">
        <f>J23+J24+J25+J26</f>
        <v>70</v>
      </c>
      <c r="K22" s="42">
        <f t="shared" si="1"/>
        <v>0.013929124171594075</v>
      </c>
      <c r="L22" s="42">
        <f t="shared" si="2"/>
        <v>-0.14512189501820363</v>
      </c>
      <c r="M22" s="42">
        <f>(J22-G22)/G22</f>
        <v>1</v>
      </c>
      <c r="O22" s="68"/>
      <c r="P22" s="68"/>
      <c r="Q22" s="68"/>
      <c r="R22" s="69"/>
      <c r="S22" s="71"/>
      <c r="T22" s="71"/>
      <c r="U22" s="71"/>
    </row>
    <row r="23" spans="1:21" ht="22.5" customHeight="1">
      <c r="A23" s="45" t="s">
        <v>234</v>
      </c>
      <c r="B23" s="45" t="s">
        <v>235</v>
      </c>
      <c r="C23" s="45" t="s">
        <v>235</v>
      </c>
      <c r="D23" s="48" t="s">
        <v>84</v>
      </c>
      <c r="E23" s="41">
        <f t="shared" si="5"/>
        <v>190.33</v>
      </c>
      <c r="F23" s="40">
        <v>190.33</v>
      </c>
      <c r="G23" s="40"/>
      <c r="H23" s="40">
        <v>166.84</v>
      </c>
      <c r="I23" s="40">
        <v>166.84</v>
      </c>
      <c r="J23" s="40">
        <v>0</v>
      </c>
      <c r="K23" s="42">
        <f t="shared" si="1"/>
        <v>-0.12341722271843644</v>
      </c>
      <c r="L23" s="42">
        <f t="shared" si="2"/>
        <v>-0.12341722271843644</v>
      </c>
      <c r="M23" s="42"/>
      <c r="O23" s="68"/>
      <c r="P23" s="68"/>
      <c r="Q23" s="68"/>
      <c r="R23" s="69"/>
      <c r="S23" s="71"/>
      <c r="T23" s="71"/>
      <c r="U23" s="71"/>
    </row>
    <row r="24" spans="1:21" ht="22.5" customHeight="1">
      <c r="A24" s="45" t="s">
        <v>107</v>
      </c>
      <c r="B24" s="45" t="s">
        <v>108</v>
      </c>
      <c r="C24" s="45" t="s">
        <v>105</v>
      </c>
      <c r="D24" s="48" t="s">
        <v>95</v>
      </c>
      <c r="E24" s="41">
        <f t="shared" si="5"/>
        <v>35</v>
      </c>
      <c r="F24" s="40"/>
      <c r="G24" s="40">
        <v>35</v>
      </c>
      <c r="H24" s="40">
        <v>20</v>
      </c>
      <c r="I24" s="40">
        <v>0</v>
      </c>
      <c r="J24" s="40">
        <v>20</v>
      </c>
      <c r="K24" s="42">
        <f t="shared" si="1"/>
        <v>-0.42857142857142855</v>
      </c>
      <c r="L24" s="42"/>
      <c r="M24" s="42">
        <f>(J24-G24)/G24</f>
        <v>-0.42857142857142855</v>
      </c>
      <c r="O24" s="68"/>
      <c r="P24" s="68"/>
      <c r="Q24" s="68"/>
      <c r="R24" s="69"/>
      <c r="S24" s="71"/>
      <c r="T24" s="71"/>
      <c r="U24" s="71"/>
    </row>
    <row r="25" spans="1:21" ht="22.5" customHeight="1">
      <c r="A25" s="45" t="s">
        <v>107</v>
      </c>
      <c r="B25" s="45" t="s">
        <v>110</v>
      </c>
      <c r="C25" s="45" t="s">
        <v>110</v>
      </c>
      <c r="D25" s="48" t="s">
        <v>82</v>
      </c>
      <c r="E25" s="41">
        <f t="shared" si="5"/>
        <v>26.66</v>
      </c>
      <c r="F25" s="40">
        <v>26.66</v>
      </c>
      <c r="G25" s="40"/>
      <c r="H25" s="40">
        <v>18.66</v>
      </c>
      <c r="I25" s="40">
        <v>18.66</v>
      </c>
      <c r="J25" s="40">
        <v>0</v>
      </c>
      <c r="K25" s="42">
        <f t="shared" si="1"/>
        <v>-0.30007501875468867</v>
      </c>
      <c r="L25" s="42">
        <f t="shared" si="2"/>
        <v>-0.30007501875468867</v>
      </c>
      <c r="M25" s="42"/>
      <c r="O25" s="68"/>
      <c r="P25" s="68"/>
      <c r="Q25" s="68"/>
      <c r="R25" s="69"/>
      <c r="S25" s="71"/>
      <c r="T25" s="71"/>
      <c r="U25" s="71"/>
    </row>
    <row r="26" spans="1:21" ht="22.5" customHeight="1">
      <c r="A26" s="45" t="s">
        <v>107</v>
      </c>
      <c r="B26" s="45" t="s">
        <v>148</v>
      </c>
      <c r="C26" s="45" t="s">
        <v>106</v>
      </c>
      <c r="D26" s="48" t="s">
        <v>221</v>
      </c>
      <c r="E26" s="41"/>
      <c r="F26" s="40"/>
      <c r="G26" s="40"/>
      <c r="H26" s="40">
        <v>50</v>
      </c>
      <c r="I26" s="40">
        <v>0</v>
      </c>
      <c r="J26" s="40">
        <v>50</v>
      </c>
      <c r="K26" s="42"/>
      <c r="L26" s="42"/>
      <c r="M26" s="42"/>
      <c r="O26" s="68"/>
      <c r="P26" s="68"/>
      <c r="Q26" s="68"/>
      <c r="R26" s="69"/>
      <c r="S26" s="71"/>
      <c r="T26" s="71"/>
      <c r="U26" s="71"/>
    </row>
    <row r="27" spans="1:21" ht="22.5" customHeight="1">
      <c r="A27" s="102"/>
      <c r="B27" s="102"/>
      <c r="C27" s="102"/>
      <c r="D27" s="48" t="s">
        <v>222</v>
      </c>
      <c r="E27" s="41">
        <f>F27+G27</f>
        <v>61.28</v>
      </c>
      <c r="F27" s="40">
        <f>F28+F29+F30</f>
        <v>51.28</v>
      </c>
      <c r="G27" s="40">
        <f>G28+G29+G30</f>
        <v>10</v>
      </c>
      <c r="H27" s="40">
        <f>H28+H29+H30+H31+H32</f>
        <v>48.99</v>
      </c>
      <c r="I27" s="40">
        <f>I28+I29+I30+I31+I32</f>
        <v>38.99</v>
      </c>
      <c r="J27" s="40">
        <f>J28+J29+J30+J31+J32</f>
        <v>10</v>
      </c>
      <c r="K27" s="42">
        <f t="shared" si="1"/>
        <v>-0.20055483028720625</v>
      </c>
      <c r="L27" s="42">
        <f t="shared" si="2"/>
        <v>-0.23966458658346332</v>
      </c>
      <c r="M27" s="42">
        <f>(J27-G27)/G27</f>
        <v>0</v>
      </c>
      <c r="O27" s="68"/>
      <c r="P27" s="68"/>
      <c r="Q27" s="68"/>
      <c r="R27" s="69"/>
      <c r="S27" s="71"/>
      <c r="T27" s="71"/>
      <c r="U27" s="71"/>
    </row>
    <row r="28" spans="1:21" ht="22.5" customHeight="1">
      <c r="A28" s="45" t="s">
        <v>103</v>
      </c>
      <c r="B28" s="45" t="s">
        <v>104</v>
      </c>
      <c r="C28" s="45" t="s">
        <v>106</v>
      </c>
      <c r="D28" s="48" t="s">
        <v>81</v>
      </c>
      <c r="E28" s="41">
        <f>F28+G28</f>
        <v>52.78</v>
      </c>
      <c r="F28" s="40">
        <v>42.78</v>
      </c>
      <c r="G28" s="40">
        <v>10</v>
      </c>
      <c r="H28" s="40">
        <v>38.96</v>
      </c>
      <c r="I28" s="40">
        <v>28.96</v>
      </c>
      <c r="J28" s="40">
        <v>10</v>
      </c>
      <c r="K28" s="42">
        <f t="shared" si="1"/>
        <v>-0.2618416066691929</v>
      </c>
      <c r="L28" s="42">
        <f t="shared" si="2"/>
        <v>-0.3230481533426835</v>
      </c>
      <c r="M28" s="42">
        <f>(J28-G28)/G28</f>
        <v>0</v>
      </c>
      <c r="O28" s="68"/>
      <c r="P28" s="68"/>
      <c r="Q28" s="68"/>
      <c r="R28" s="69"/>
      <c r="S28" s="71"/>
      <c r="T28" s="71"/>
      <c r="U28" s="71"/>
    </row>
    <row r="29" spans="1:21" ht="22.5" customHeight="1">
      <c r="A29" s="45" t="s">
        <v>107</v>
      </c>
      <c r="B29" s="45" t="s">
        <v>110</v>
      </c>
      <c r="C29" s="45" t="s">
        <v>110</v>
      </c>
      <c r="D29" s="48" t="s">
        <v>82</v>
      </c>
      <c r="E29" s="41">
        <f>F29+G29</f>
        <v>6.12</v>
      </c>
      <c r="F29" s="40">
        <v>6.12</v>
      </c>
      <c r="G29" s="40"/>
      <c r="H29" s="40">
        <v>3.69</v>
      </c>
      <c r="I29" s="40">
        <v>3.69</v>
      </c>
      <c r="J29" s="40">
        <v>0</v>
      </c>
      <c r="K29" s="42">
        <f t="shared" si="1"/>
        <v>-0.3970588235294118</v>
      </c>
      <c r="L29" s="42">
        <f t="shared" si="2"/>
        <v>-0.3970588235294118</v>
      </c>
      <c r="M29" s="42"/>
      <c r="O29" s="68"/>
      <c r="P29" s="68"/>
      <c r="Q29" s="68"/>
      <c r="R29" s="69"/>
      <c r="S29" s="71"/>
      <c r="T29" s="71"/>
      <c r="U29" s="71"/>
    </row>
    <row r="30" spans="1:21" ht="22.5" customHeight="1">
      <c r="A30" s="45" t="s">
        <v>107</v>
      </c>
      <c r="B30" s="45" t="s">
        <v>110</v>
      </c>
      <c r="C30" s="45" t="s">
        <v>105</v>
      </c>
      <c r="D30" s="48" t="s">
        <v>99</v>
      </c>
      <c r="E30" s="41">
        <f>F30+G30</f>
        <v>2.38</v>
      </c>
      <c r="F30" s="40">
        <v>2.38</v>
      </c>
      <c r="G30" s="40"/>
      <c r="H30" s="40">
        <v>1.85</v>
      </c>
      <c r="I30" s="40">
        <v>1.85</v>
      </c>
      <c r="J30" s="40">
        <v>0</v>
      </c>
      <c r="K30" s="42">
        <f t="shared" si="1"/>
        <v>-0.22268907563025203</v>
      </c>
      <c r="L30" s="42">
        <f t="shared" si="2"/>
        <v>-0.22268907563025203</v>
      </c>
      <c r="M30" s="42"/>
      <c r="O30" s="68"/>
      <c r="P30" s="68"/>
      <c r="Q30" s="68"/>
      <c r="R30" s="69"/>
      <c r="S30" s="71"/>
      <c r="T30" s="71"/>
      <c r="U30" s="71"/>
    </row>
    <row r="31" spans="1:21" ht="22.5" customHeight="1">
      <c r="A31" s="45" t="s">
        <v>114</v>
      </c>
      <c r="B31" s="45" t="s">
        <v>109</v>
      </c>
      <c r="C31" s="45" t="s">
        <v>214</v>
      </c>
      <c r="D31" s="48" t="s">
        <v>218</v>
      </c>
      <c r="E31" s="41"/>
      <c r="F31" s="40"/>
      <c r="G31" s="40"/>
      <c r="H31" s="40">
        <v>1.85</v>
      </c>
      <c r="I31" s="40">
        <v>1.85</v>
      </c>
      <c r="J31" s="40">
        <v>0</v>
      </c>
      <c r="K31" s="42"/>
      <c r="L31" s="42"/>
      <c r="M31" s="42"/>
      <c r="O31" s="68"/>
      <c r="P31" s="68"/>
      <c r="Q31" s="68"/>
      <c r="R31" s="69"/>
      <c r="S31" s="71"/>
      <c r="T31" s="71"/>
      <c r="U31" s="71"/>
    </row>
    <row r="32" spans="1:21" ht="22.5" customHeight="1">
      <c r="A32" s="45" t="s">
        <v>215</v>
      </c>
      <c r="B32" s="45" t="s">
        <v>214</v>
      </c>
      <c r="C32" s="45" t="s">
        <v>108</v>
      </c>
      <c r="D32" s="48" t="s">
        <v>219</v>
      </c>
      <c r="E32" s="41"/>
      <c r="F32" s="40"/>
      <c r="G32" s="40"/>
      <c r="H32" s="40">
        <v>2.64</v>
      </c>
      <c r="I32" s="40">
        <v>2.64</v>
      </c>
      <c r="J32" s="40">
        <v>0</v>
      </c>
      <c r="K32" s="42"/>
      <c r="L32" s="42"/>
      <c r="M32" s="42"/>
      <c r="O32" s="68"/>
      <c r="P32" s="68"/>
      <c r="Q32" s="68"/>
      <c r="R32" s="69"/>
      <c r="S32" s="71"/>
      <c r="T32" s="71"/>
      <c r="U32" s="71"/>
    </row>
    <row r="33" spans="1:21" ht="22.5" customHeight="1">
      <c r="A33" s="102"/>
      <c r="B33" s="102"/>
      <c r="C33" s="102"/>
      <c r="D33" s="48" t="s">
        <v>232</v>
      </c>
      <c r="E33" s="41">
        <f>F33+G33</f>
        <v>59.56</v>
      </c>
      <c r="F33" s="40">
        <f>F34+F35+F36</f>
        <v>49.56</v>
      </c>
      <c r="G33" s="40">
        <f>G34+G35+G36</f>
        <v>10</v>
      </c>
      <c r="H33" s="40">
        <f>H34+H35+H36+H37+H38</f>
        <v>47.629999999999995</v>
      </c>
      <c r="I33" s="40">
        <f>I34+I35+I36+I37+I38</f>
        <v>37.629999999999995</v>
      </c>
      <c r="J33" s="40">
        <f>J34+J35+J36+J37+J38</f>
        <v>10</v>
      </c>
      <c r="K33" s="42">
        <f t="shared" si="1"/>
        <v>-0.20030221625251857</v>
      </c>
      <c r="L33" s="42">
        <f t="shared" si="2"/>
        <v>-0.24071832122679593</v>
      </c>
      <c r="M33" s="42">
        <f>(J33-G33)/G33</f>
        <v>0</v>
      </c>
      <c r="O33" s="68"/>
      <c r="P33" s="68"/>
      <c r="Q33" s="68"/>
      <c r="R33" s="69"/>
      <c r="S33" s="71"/>
      <c r="T33" s="71"/>
      <c r="U33" s="71"/>
    </row>
    <row r="34" spans="1:21" ht="22.5" customHeight="1">
      <c r="A34" s="45" t="s">
        <v>103</v>
      </c>
      <c r="B34" s="45" t="s">
        <v>104</v>
      </c>
      <c r="C34" s="45" t="s">
        <v>108</v>
      </c>
      <c r="D34" s="48" t="s">
        <v>100</v>
      </c>
      <c r="E34" s="41">
        <f>F34+G34</f>
        <v>53.42</v>
      </c>
      <c r="F34" s="40">
        <v>43.42</v>
      </c>
      <c r="G34" s="40">
        <v>10</v>
      </c>
      <c r="H34" s="40">
        <v>0.33</v>
      </c>
      <c r="I34" s="40">
        <v>0.33</v>
      </c>
      <c r="J34" s="40">
        <v>0</v>
      </c>
      <c r="K34" s="42">
        <f t="shared" si="1"/>
        <v>-0.9938225383751405</v>
      </c>
      <c r="L34" s="42">
        <f t="shared" si="2"/>
        <v>-0.9923998157531092</v>
      </c>
      <c r="M34" s="42">
        <f>(J34-G34)/G34</f>
        <v>-1</v>
      </c>
      <c r="O34" s="68"/>
      <c r="P34" s="68"/>
      <c r="Q34" s="68"/>
      <c r="R34" s="69"/>
      <c r="S34" s="71"/>
      <c r="T34" s="71"/>
      <c r="U34" s="71"/>
    </row>
    <row r="35" spans="1:21" ht="22.5" customHeight="1">
      <c r="A35" s="45" t="s">
        <v>107</v>
      </c>
      <c r="B35" s="45" t="s">
        <v>108</v>
      </c>
      <c r="C35" s="45" t="s">
        <v>108</v>
      </c>
      <c r="D35" s="48" t="s">
        <v>84</v>
      </c>
      <c r="E35" s="41"/>
      <c r="F35" s="40"/>
      <c r="G35" s="40"/>
      <c r="H35" s="40">
        <v>39.38</v>
      </c>
      <c r="I35" s="40">
        <v>29.38</v>
      </c>
      <c r="J35" s="40">
        <v>10</v>
      </c>
      <c r="K35" s="42"/>
      <c r="L35" s="42"/>
      <c r="M35" s="42"/>
      <c r="O35" s="68"/>
      <c r="P35" s="68"/>
      <c r="Q35" s="68"/>
      <c r="R35" s="69"/>
      <c r="S35" s="71"/>
      <c r="T35" s="71"/>
      <c r="U35" s="71"/>
    </row>
    <row r="36" spans="1:21" ht="22.5" customHeight="1">
      <c r="A36" s="45" t="s">
        <v>107</v>
      </c>
      <c r="B36" s="45" t="s">
        <v>110</v>
      </c>
      <c r="C36" s="45" t="s">
        <v>110</v>
      </c>
      <c r="D36" s="48" t="s">
        <v>82</v>
      </c>
      <c r="E36" s="41">
        <f>F36+G36</f>
        <v>6.14</v>
      </c>
      <c r="F36" s="40">
        <v>6.14</v>
      </c>
      <c r="G36" s="40"/>
      <c r="H36" s="40">
        <v>3.84</v>
      </c>
      <c r="I36" s="40">
        <v>3.84</v>
      </c>
      <c r="J36" s="40">
        <v>0</v>
      </c>
      <c r="K36" s="42">
        <f t="shared" si="1"/>
        <v>-0.3745928338762215</v>
      </c>
      <c r="L36" s="42">
        <f t="shared" si="2"/>
        <v>-0.3745928338762215</v>
      </c>
      <c r="M36" s="42"/>
      <c r="O36" s="68"/>
      <c r="P36" s="68"/>
      <c r="Q36" s="68"/>
      <c r="R36" s="69"/>
      <c r="S36" s="71"/>
      <c r="T36" s="71"/>
      <c r="U36" s="71"/>
    </row>
    <row r="37" spans="1:21" ht="22.5" customHeight="1">
      <c r="A37" s="45" t="s">
        <v>114</v>
      </c>
      <c r="B37" s="45" t="s">
        <v>109</v>
      </c>
      <c r="C37" s="45" t="s">
        <v>108</v>
      </c>
      <c r="D37" s="48" t="s">
        <v>217</v>
      </c>
      <c r="E37" s="41"/>
      <c r="F37" s="40"/>
      <c r="G37" s="40"/>
      <c r="H37" s="40">
        <v>1.68</v>
      </c>
      <c r="I37" s="40">
        <v>1.68</v>
      </c>
      <c r="J37" s="40">
        <v>0</v>
      </c>
      <c r="K37" s="42"/>
      <c r="L37" s="42"/>
      <c r="M37" s="42"/>
      <c r="O37" s="68"/>
      <c r="P37" s="68"/>
      <c r="Q37" s="68"/>
      <c r="R37" s="69"/>
      <c r="S37" s="71"/>
      <c r="T37" s="71"/>
      <c r="U37" s="71"/>
    </row>
    <row r="38" spans="1:21" ht="22.5" customHeight="1">
      <c r="A38" s="45" t="s">
        <v>215</v>
      </c>
      <c r="B38" s="45" t="s">
        <v>214</v>
      </c>
      <c r="C38" s="45" t="s">
        <v>108</v>
      </c>
      <c r="D38" s="48" t="s">
        <v>219</v>
      </c>
      <c r="E38" s="41"/>
      <c r="F38" s="40"/>
      <c r="G38" s="40"/>
      <c r="H38" s="40">
        <v>2.4</v>
      </c>
      <c r="I38" s="40">
        <v>2.4</v>
      </c>
      <c r="J38" s="40">
        <v>0</v>
      </c>
      <c r="K38" s="42"/>
      <c r="L38" s="42"/>
      <c r="M38" s="42"/>
      <c r="O38" s="68"/>
      <c r="P38" s="68"/>
      <c r="Q38" s="68"/>
      <c r="R38" s="69"/>
      <c r="S38" s="71"/>
      <c r="T38" s="71"/>
      <c r="U38" s="71"/>
    </row>
    <row r="39" spans="1:21" ht="22.5" customHeight="1">
      <c r="A39" s="102"/>
      <c r="B39" s="102"/>
      <c r="C39" s="102"/>
      <c r="D39" s="48" t="s">
        <v>223</v>
      </c>
      <c r="E39" s="41">
        <f>F39+G39</f>
        <v>146.46</v>
      </c>
      <c r="F39" s="40">
        <f>F40+F41+F42</f>
        <v>128.46</v>
      </c>
      <c r="G39" s="40">
        <f>G40+G41+G42</f>
        <v>18</v>
      </c>
      <c r="H39" s="40">
        <f>H40+H41+H42+H43+H44</f>
        <v>151.85</v>
      </c>
      <c r="I39" s="40">
        <f>I40+I41+I42+I43+I44</f>
        <v>133.85</v>
      </c>
      <c r="J39" s="40">
        <f>J40+J41+J42+J43+J44</f>
        <v>18</v>
      </c>
      <c r="K39" s="42">
        <f t="shared" si="1"/>
        <v>0.03680185716236506</v>
      </c>
      <c r="L39" s="42">
        <f t="shared" si="2"/>
        <v>0.04195858633037511</v>
      </c>
      <c r="M39" s="42">
        <f>(J39-G39)/G39</f>
        <v>0</v>
      </c>
      <c r="O39" s="68"/>
      <c r="P39" s="68"/>
      <c r="Q39" s="68"/>
      <c r="R39" s="69"/>
      <c r="S39" s="71"/>
      <c r="T39" s="71"/>
      <c r="U39" s="71"/>
    </row>
    <row r="40" spans="1:21" ht="22.5" customHeight="1">
      <c r="A40" s="45" t="s">
        <v>234</v>
      </c>
      <c r="B40" s="45" t="s">
        <v>235</v>
      </c>
      <c r="C40" s="45" t="s">
        <v>235</v>
      </c>
      <c r="D40" s="48" t="s">
        <v>84</v>
      </c>
      <c r="E40" s="41"/>
      <c r="F40" s="40"/>
      <c r="G40" s="40"/>
      <c r="H40" s="40">
        <v>105.47</v>
      </c>
      <c r="I40" s="40">
        <v>105.47</v>
      </c>
      <c r="J40" s="40">
        <v>0</v>
      </c>
      <c r="K40" s="42"/>
      <c r="L40" s="42"/>
      <c r="M40" s="42"/>
      <c r="O40" s="68"/>
      <c r="P40" s="68"/>
      <c r="Q40" s="68"/>
      <c r="R40" s="69"/>
      <c r="S40" s="71"/>
      <c r="T40" s="71"/>
      <c r="U40" s="71"/>
    </row>
    <row r="41" spans="1:21" ht="22.5" customHeight="1">
      <c r="A41" s="45" t="s">
        <v>107</v>
      </c>
      <c r="B41" s="45" t="s">
        <v>108</v>
      </c>
      <c r="C41" s="45" t="s">
        <v>110</v>
      </c>
      <c r="D41" s="48" t="s">
        <v>92</v>
      </c>
      <c r="E41" s="41">
        <f>F41+G41</f>
        <v>130.53</v>
      </c>
      <c r="F41" s="40">
        <v>112.53</v>
      </c>
      <c r="G41" s="40">
        <v>18</v>
      </c>
      <c r="H41" s="40">
        <v>18</v>
      </c>
      <c r="I41" s="40">
        <v>0</v>
      </c>
      <c r="J41" s="40">
        <v>18</v>
      </c>
      <c r="K41" s="42">
        <f t="shared" si="1"/>
        <v>-0.8621006665134452</v>
      </c>
      <c r="L41" s="42">
        <f t="shared" si="2"/>
        <v>-1</v>
      </c>
      <c r="M41" s="42">
        <f>(J41-G41)/G41</f>
        <v>0</v>
      </c>
      <c r="O41" s="68"/>
      <c r="P41" s="68"/>
      <c r="Q41" s="68"/>
      <c r="R41" s="69"/>
      <c r="S41" s="71"/>
      <c r="T41" s="71"/>
      <c r="U41" s="71"/>
    </row>
    <row r="42" spans="1:21" ht="22.5" customHeight="1">
      <c r="A42" s="45" t="s">
        <v>107</v>
      </c>
      <c r="B42" s="45" t="s">
        <v>110</v>
      </c>
      <c r="C42" s="45" t="s">
        <v>110</v>
      </c>
      <c r="D42" s="48" t="s">
        <v>82</v>
      </c>
      <c r="E42" s="41">
        <f>F42+G42</f>
        <v>15.93</v>
      </c>
      <c r="F42" s="40">
        <v>15.93</v>
      </c>
      <c r="G42" s="40">
        <v>0</v>
      </c>
      <c r="H42" s="40">
        <v>13.76</v>
      </c>
      <c r="I42" s="40">
        <v>13.76</v>
      </c>
      <c r="J42" s="40">
        <v>0</v>
      </c>
      <c r="K42" s="42">
        <f t="shared" si="1"/>
        <v>-0.1362209667294413</v>
      </c>
      <c r="L42" s="42">
        <f t="shared" si="2"/>
        <v>-0.1362209667294413</v>
      </c>
      <c r="M42" s="42"/>
      <c r="O42" s="68"/>
      <c r="P42" s="68"/>
      <c r="Q42" s="68"/>
      <c r="R42" s="69"/>
      <c r="S42" s="71"/>
      <c r="T42" s="71"/>
      <c r="U42" s="71"/>
    </row>
    <row r="43" spans="1:21" ht="22.5" customHeight="1">
      <c r="A43" s="45" t="s">
        <v>114</v>
      </c>
      <c r="B43" s="45" t="s">
        <v>109</v>
      </c>
      <c r="C43" s="45" t="s">
        <v>108</v>
      </c>
      <c r="D43" s="48" t="s">
        <v>217</v>
      </c>
      <c r="E43" s="41"/>
      <c r="F43" s="40"/>
      <c r="G43" s="40"/>
      <c r="H43" s="40">
        <v>6.02</v>
      </c>
      <c r="I43" s="40">
        <v>6.02</v>
      </c>
      <c r="J43" s="40">
        <v>0</v>
      </c>
      <c r="K43" s="42"/>
      <c r="L43" s="42"/>
      <c r="M43" s="42"/>
      <c r="O43" s="68"/>
      <c r="P43" s="68"/>
      <c r="Q43" s="68"/>
      <c r="R43" s="69"/>
      <c r="S43" s="71"/>
      <c r="T43" s="71"/>
      <c r="U43" s="71"/>
    </row>
    <row r="44" spans="1:21" ht="22.5" customHeight="1">
      <c r="A44" s="45" t="s">
        <v>215</v>
      </c>
      <c r="B44" s="45" t="s">
        <v>214</v>
      </c>
      <c r="C44" s="45" t="s">
        <v>108</v>
      </c>
      <c r="D44" s="48" t="s">
        <v>219</v>
      </c>
      <c r="E44" s="41"/>
      <c r="F44" s="40"/>
      <c r="G44" s="40"/>
      <c r="H44" s="40">
        <v>8.6</v>
      </c>
      <c r="I44" s="40">
        <v>8.6</v>
      </c>
      <c r="J44" s="40">
        <v>0</v>
      </c>
      <c r="K44" s="42"/>
      <c r="L44" s="42"/>
      <c r="M44" s="42"/>
      <c r="O44" s="68"/>
      <c r="P44" s="68"/>
      <c r="Q44" s="68"/>
      <c r="R44" s="69"/>
      <c r="S44" s="71"/>
      <c r="T44" s="71"/>
      <c r="U44" s="71"/>
    </row>
    <row r="45" spans="1:21" ht="22.5" customHeight="1">
      <c r="A45" s="102"/>
      <c r="B45" s="102"/>
      <c r="C45" s="102"/>
      <c r="D45" s="48" t="s">
        <v>93</v>
      </c>
      <c r="E45" s="41">
        <f aca="true" t="shared" si="6" ref="E45:E55">F45+G45</f>
        <v>1126.53</v>
      </c>
      <c r="F45" s="40">
        <f>F46+F47</f>
        <v>1106.53</v>
      </c>
      <c r="G45" s="40">
        <f>G46+G47</f>
        <v>20</v>
      </c>
      <c r="H45" s="40">
        <f>H46+H47</f>
        <v>1155.83</v>
      </c>
      <c r="I45" s="40">
        <f>I46+I47</f>
        <v>1135.83</v>
      </c>
      <c r="J45" s="40">
        <f>J46+J47</f>
        <v>20</v>
      </c>
      <c r="K45" s="42">
        <f t="shared" si="1"/>
        <v>0.02600907210637973</v>
      </c>
      <c r="L45" s="42">
        <f t="shared" si="2"/>
        <v>0.026479173632888358</v>
      </c>
      <c r="M45" s="42">
        <f>(J45-G45)/G45</f>
        <v>0</v>
      </c>
      <c r="O45" s="68"/>
      <c r="P45" s="68"/>
      <c r="Q45" s="68"/>
      <c r="R45" s="69"/>
      <c r="S45" s="71"/>
      <c r="T45" s="71"/>
      <c r="U45" s="71"/>
    </row>
    <row r="46" spans="1:21" ht="22.5" customHeight="1">
      <c r="A46" s="45" t="s">
        <v>112</v>
      </c>
      <c r="B46" s="45" t="s">
        <v>113</v>
      </c>
      <c r="C46" s="45" t="s">
        <v>113</v>
      </c>
      <c r="D46" s="48" t="s">
        <v>94</v>
      </c>
      <c r="E46" s="41">
        <f t="shared" si="6"/>
        <v>980.72</v>
      </c>
      <c r="F46" s="40">
        <v>960.72</v>
      </c>
      <c r="G46" s="40">
        <v>20</v>
      </c>
      <c r="H46" s="40">
        <v>1032.24</v>
      </c>
      <c r="I46" s="40">
        <v>1012.24</v>
      </c>
      <c r="J46" s="40">
        <v>20</v>
      </c>
      <c r="K46" s="42">
        <f t="shared" si="1"/>
        <v>0.05253283302063788</v>
      </c>
      <c r="L46" s="42">
        <f t="shared" si="2"/>
        <v>0.05362644683154299</v>
      </c>
      <c r="M46" s="42">
        <f>(J46-G46)/G46</f>
        <v>0</v>
      </c>
      <c r="O46" s="68"/>
      <c r="P46" s="68"/>
      <c r="Q46" s="68"/>
      <c r="R46" s="69"/>
      <c r="S46" s="71"/>
      <c r="T46" s="71"/>
      <c r="U46" s="71"/>
    </row>
    <row r="47" spans="1:21" ht="22.5" customHeight="1">
      <c r="A47" s="45" t="s">
        <v>107</v>
      </c>
      <c r="B47" s="45" t="s">
        <v>110</v>
      </c>
      <c r="C47" s="45" t="s">
        <v>110</v>
      </c>
      <c r="D47" s="48" t="s">
        <v>82</v>
      </c>
      <c r="E47" s="41">
        <f t="shared" si="6"/>
        <v>145.81</v>
      </c>
      <c r="F47" s="40">
        <v>145.81</v>
      </c>
      <c r="G47" s="40">
        <v>0</v>
      </c>
      <c r="H47" s="40">
        <v>123.59</v>
      </c>
      <c r="I47" s="40">
        <v>123.59</v>
      </c>
      <c r="J47" s="40">
        <v>0</v>
      </c>
      <c r="K47" s="42">
        <f t="shared" si="1"/>
        <v>-0.15239009670118647</v>
      </c>
      <c r="L47" s="42">
        <f t="shared" si="2"/>
        <v>-0.15239009670118647</v>
      </c>
      <c r="M47" s="42"/>
      <c r="O47" s="68"/>
      <c r="P47" s="68"/>
      <c r="Q47" s="68"/>
      <c r="R47" s="69"/>
      <c r="S47" s="71"/>
      <c r="T47" s="71"/>
      <c r="U47" s="71"/>
    </row>
    <row r="48" spans="1:21" ht="22.5" customHeight="1">
      <c r="A48" s="102"/>
      <c r="B48" s="102"/>
      <c r="C48" s="102"/>
      <c r="D48" s="48" t="s">
        <v>224</v>
      </c>
      <c r="E48" s="41">
        <f t="shared" si="6"/>
        <v>145.62</v>
      </c>
      <c r="F48" s="40">
        <f>F49+F50+F51</f>
        <v>127.62</v>
      </c>
      <c r="G48" s="40">
        <f>G49+G50+G51</f>
        <v>18</v>
      </c>
      <c r="H48" s="40">
        <f>H49+H50+H51</f>
        <v>141.9</v>
      </c>
      <c r="I48" s="40">
        <f>I49+I50+I51</f>
        <v>123.89999999999999</v>
      </c>
      <c r="J48" s="40">
        <f>J49+J50+J51</f>
        <v>18</v>
      </c>
      <c r="K48" s="42">
        <f t="shared" si="1"/>
        <v>-0.02554594149155335</v>
      </c>
      <c r="L48" s="42">
        <f t="shared" si="2"/>
        <v>-0.02914903620122248</v>
      </c>
      <c r="M48" s="42">
        <f>(J48-G48)/G48</f>
        <v>0</v>
      </c>
      <c r="O48" s="68"/>
      <c r="P48" s="68"/>
      <c r="Q48" s="68"/>
      <c r="R48" s="69"/>
      <c r="S48" s="71"/>
      <c r="T48" s="71"/>
      <c r="U48" s="71"/>
    </row>
    <row r="49" spans="1:21" ht="22.5" customHeight="1">
      <c r="A49" s="45" t="s">
        <v>103</v>
      </c>
      <c r="B49" s="45" t="s">
        <v>104</v>
      </c>
      <c r="C49" s="45" t="s">
        <v>108</v>
      </c>
      <c r="D49" s="48" t="s">
        <v>100</v>
      </c>
      <c r="E49" s="41">
        <f t="shared" si="6"/>
        <v>112.06</v>
      </c>
      <c r="F49" s="40">
        <v>112.06</v>
      </c>
      <c r="G49" s="40"/>
      <c r="H49" s="40">
        <v>111.3</v>
      </c>
      <c r="I49" s="40">
        <v>111.3</v>
      </c>
      <c r="J49" s="40">
        <v>0</v>
      </c>
      <c r="K49" s="42">
        <f t="shared" si="1"/>
        <v>-0.006782081028020749</v>
      </c>
      <c r="L49" s="42">
        <f t="shared" si="2"/>
        <v>-0.006782081028020749</v>
      </c>
      <c r="M49" s="42"/>
      <c r="O49" s="68"/>
      <c r="P49" s="68"/>
      <c r="Q49" s="68"/>
      <c r="R49" s="69"/>
      <c r="S49" s="71"/>
      <c r="T49" s="71"/>
      <c r="U49" s="71"/>
    </row>
    <row r="50" spans="1:21" ht="22.5" customHeight="1">
      <c r="A50" s="45" t="s">
        <v>103</v>
      </c>
      <c r="B50" s="45" t="s">
        <v>104</v>
      </c>
      <c r="C50" s="45" t="s">
        <v>106</v>
      </c>
      <c r="D50" s="48" t="s">
        <v>81</v>
      </c>
      <c r="E50" s="41">
        <f t="shared" si="6"/>
        <v>18</v>
      </c>
      <c r="F50" s="40"/>
      <c r="G50" s="40">
        <v>18</v>
      </c>
      <c r="H50" s="40">
        <v>18</v>
      </c>
      <c r="I50" s="40">
        <v>0</v>
      </c>
      <c r="J50" s="40">
        <v>18</v>
      </c>
      <c r="K50" s="42">
        <f t="shared" si="1"/>
        <v>0</v>
      </c>
      <c r="L50" s="42"/>
      <c r="M50" s="42">
        <f>(J50-G50)/G50</f>
        <v>0</v>
      </c>
      <c r="O50" s="68"/>
      <c r="P50" s="68"/>
      <c r="Q50" s="68"/>
      <c r="R50" s="69"/>
      <c r="S50" s="71"/>
      <c r="T50" s="71"/>
      <c r="U50" s="71"/>
    </row>
    <row r="51" spans="1:21" ht="22.5" customHeight="1">
      <c r="A51" s="45" t="s">
        <v>107</v>
      </c>
      <c r="B51" s="45" t="s">
        <v>110</v>
      </c>
      <c r="C51" s="45" t="s">
        <v>110</v>
      </c>
      <c r="D51" s="48" t="s">
        <v>82</v>
      </c>
      <c r="E51" s="41">
        <f t="shared" si="6"/>
        <v>15.56</v>
      </c>
      <c r="F51" s="40">
        <v>15.56</v>
      </c>
      <c r="G51" s="40"/>
      <c r="H51" s="40">
        <v>12.6</v>
      </c>
      <c r="I51" s="40">
        <v>12.6</v>
      </c>
      <c r="J51" s="40">
        <v>0</v>
      </c>
      <c r="K51" s="42">
        <f t="shared" si="1"/>
        <v>-0.19023136246786637</v>
      </c>
      <c r="L51" s="42">
        <f t="shared" si="2"/>
        <v>-0.19023136246786637</v>
      </c>
      <c r="M51" s="42"/>
      <c r="O51" s="68"/>
      <c r="P51" s="68"/>
      <c r="Q51" s="68"/>
      <c r="R51" s="69"/>
      <c r="S51" s="71"/>
      <c r="T51" s="71"/>
      <c r="U51" s="71"/>
    </row>
    <row r="52" spans="1:21" ht="22.5" customHeight="1">
      <c r="A52" s="102"/>
      <c r="B52" s="102"/>
      <c r="C52" s="102"/>
      <c r="D52" s="48" t="s">
        <v>98</v>
      </c>
      <c r="E52" s="41">
        <f t="shared" si="6"/>
        <v>175.18</v>
      </c>
      <c r="F52" s="40">
        <f>F53+F54+F55</f>
        <v>70.18</v>
      </c>
      <c r="G52" s="40">
        <f>G53+G54+G55</f>
        <v>105</v>
      </c>
      <c r="H52" s="40">
        <f>H53+H54+H55+H56+H57</f>
        <v>278.66</v>
      </c>
      <c r="I52" s="40">
        <f>I53+I54+I55+I56+I57</f>
        <v>73.66000000000001</v>
      </c>
      <c r="J52" s="40">
        <f>J53+J54+J55+J56+J57</f>
        <v>205</v>
      </c>
      <c r="K52" s="42">
        <f t="shared" si="1"/>
        <v>0.5907067016782739</v>
      </c>
      <c r="L52" s="42">
        <f t="shared" si="2"/>
        <v>0.04958677685950418</v>
      </c>
      <c r="M52" s="42">
        <f>(J52-G52)/G52</f>
        <v>0.9523809523809523</v>
      </c>
      <c r="O52" s="68"/>
      <c r="P52" s="68"/>
      <c r="Q52" s="68"/>
      <c r="R52" s="69"/>
      <c r="S52" s="71"/>
      <c r="T52" s="71"/>
      <c r="U52" s="71"/>
    </row>
    <row r="53" spans="1:21" ht="22.5" customHeight="1">
      <c r="A53" s="45" t="s">
        <v>103</v>
      </c>
      <c r="B53" s="45" t="s">
        <v>104</v>
      </c>
      <c r="C53" s="45" t="s">
        <v>106</v>
      </c>
      <c r="D53" s="48" t="s">
        <v>81</v>
      </c>
      <c r="E53" s="41">
        <f t="shared" si="6"/>
        <v>163.15</v>
      </c>
      <c r="F53" s="40">
        <v>58.15</v>
      </c>
      <c r="G53" s="40">
        <v>105</v>
      </c>
      <c r="H53" s="40">
        <v>259.78</v>
      </c>
      <c r="I53" s="40">
        <v>54.78</v>
      </c>
      <c r="J53" s="40">
        <v>205</v>
      </c>
      <c r="K53" s="42">
        <f t="shared" si="1"/>
        <v>0.5922770456634996</v>
      </c>
      <c r="L53" s="42">
        <f t="shared" si="2"/>
        <v>-0.05795356835769557</v>
      </c>
      <c r="M53" s="42">
        <f>(J53-G53)/G53</f>
        <v>0.9523809523809523</v>
      </c>
      <c r="O53" s="68"/>
      <c r="P53" s="68"/>
      <c r="Q53" s="68"/>
      <c r="R53" s="69"/>
      <c r="S53" s="71"/>
      <c r="T53" s="71"/>
      <c r="U53" s="71"/>
    </row>
    <row r="54" spans="1:21" ht="22.5" customHeight="1">
      <c r="A54" s="45" t="s">
        <v>107</v>
      </c>
      <c r="B54" s="45" t="s">
        <v>110</v>
      </c>
      <c r="C54" s="45" t="s">
        <v>110</v>
      </c>
      <c r="D54" s="48" t="s">
        <v>82</v>
      </c>
      <c r="E54" s="41">
        <f t="shared" si="6"/>
        <v>8.66</v>
      </c>
      <c r="F54" s="40">
        <v>8.66</v>
      </c>
      <c r="G54" s="40"/>
      <c r="H54" s="40">
        <v>6.95</v>
      </c>
      <c r="I54" s="40">
        <v>6.95</v>
      </c>
      <c r="J54" s="40">
        <v>0</v>
      </c>
      <c r="K54" s="42">
        <f t="shared" si="1"/>
        <v>-0.197459584295612</v>
      </c>
      <c r="L54" s="42">
        <f t="shared" si="2"/>
        <v>-0.197459584295612</v>
      </c>
      <c r="M54" s="42"/>
      <c r="O54" s="68"/>
      <c r="P54" s="68"/>
      <c r="Q54" s="68"/>
      <c r="R54" s="69"/>
      <c r="S54" s="71"/>
      <c r="T54" s="71"/>
      <c r="U54" s="71"/>
    </row>
    <row r="55" spans="1:21" ht="22.5" customHeight="1">
      <c r="A55" s="45" t="s">
        <v>107</v>
      </c>
      <c r="B55" s="45" t="s">
        <v>110</v>
      </c>
      <c r="C55" s="45" t="s">
        <v>105</v>
      </c>
      <c r="D55" s="48" t="s">
        <v>99</v>
      </c>
      <c r="E55" s="41">
        <f t="shared" si="6"/>
        <v>3.37</v>
      </c>
      <c r="F55" s="40">
        <v>3.37</v>
      </c>
      <c r="G55" s="40"/>
      <c r="H55" s="40">
        <v>3.48</v>
      </c>
      <c r="I55" s="40">
        <v>3.48</v>
      </c>
      <c r="J55" s="40">
        <v>0</v>
      </c>
      <c r="K55" s="42">
        <f t="shared" si="1"/>
        <v>0.032640949554896104</v>
      </c>
      <c r="L55" s="42">
        <f t="shared" si="2"/>
        <v>0.032640949554896104</v>
      </c>
      <c r="M55" s="42"/>
      <c r="O55" s="68"/>
      <c r="P55" s="68"/>
      <c r="Q55" s="68"/>
      <c r="R55" s="69"/>
      <c r="S55" s="71"/>
      <c r="T55" s="71"/>
      <c r="U55" s="71"/>
    </row>
    <row r="56" spans="1:21" ht="22.5" customHeight="1">
      <c r="A56" s="45" t="s">
        <v>114</v>
      </c>
      <c r="B56" s="45" t="s">
        <v>109</v>
      </c>
      <c r="C56" s="45" t="s">
        <v>214</v>
      </c>
      <c r="D56" s="48" t="s">
        <v>218</v>
      </c>
      <c r="E56" s="41"/>
      <c r="F56" s="40"/>
      <c r="G56" s="40"/>
      <c r="H56" s="40">
        <v>3.48</v>
      </c>
      <c r="I56" s="40">
        <v>3.48</v>
      </c>
      <c r="J56" s="40">
        <v>0</v>
      </c>
      <c r="K56" s="42"/>
      <c r="L56" s="42"/>
      <c r="M56" s="42"/>
      <c r="O56" s="68"/>
      <c r="P56" s="68"/>
      <c r="Q56" s="68"/>
      <c r="R56" s="69"/>
      <c r="S56" s="71"/>
      <c r="T56" s="71"/>
      <c r="U56" s="71"/>
    </row>
    <row r="57" spans="1:21" ht="22.5" customHeight="1">
      <c r="A57" s="45" t="s">
        <v>215</v>
      </c>
      <c r="B57" s="45" t="s">
        <v>214</v>
      </c>
      <c r="C57" s="45" t="s">
        <v>108</v>
      </c>
      <c r="D57" s="48" t="s">
        <v>219</v>
      </c>
      <c r="E57" s="41"/>
      <c r="F57" s="40"/>
      <c r="G57" s="40"/>
      <c r="H57" s="40">
        <v>4.97</v>
      </c>
      <c r="I57" s="40">
        <v>4.97</v>
      </c>
      <c r="J57" s="40">
        <v>0</v>
      </c>
      <c r="K57" s="42"/>
      <c r="L57" s="42"/>
      <c r="M57" s="42"/>
      <c r="O57" s="68"/>
      <c r="P57" s="68"/>
      <c r="Q57" s="68"/>
      <c r="R57" s="69"/>
      <c r="S57" s="71"/>
      <c r="T57" s="71"/>
      <c r="U57" s="71"/>
    </row>
    <row r="58" spans="1:21" ht="22.5" customHeight="1">
      <c r="A58" s="102"/>
      <c r="B58" s="102"/>
      <c r="C58" s="102"/>
      <c r="D58" s="48" t="s">
        <v>160</v>
      </c>
      <c r="E58" s="41">
        <f>F58+G58</f>
        <v>342.4</v>
      </c>
      <c r="F58" s="40">
        <f>F59+F60</f>
        <v>31.400000000000002</v>
      </c>
      <c r="G58" s="40">
        <f>G59+G60</f>
        <v>311</v>
      </c>
      <c r="H58" s="40">
        <f>H59+H60</f>
        <v>150.51</v>
      </c>
      <c r="I58" s="40">
        <f>I59+I60</f>
        <v>39.510000000000005</v>
      </c>
      <c r="J58" s="40">
        <f>J59+J60</f>
        <v>111</v>
      </c>
      <c r="K58" s="42">
        <f t="shared" si="1"/>
        <v>-0.5604264018691589</v>
      </c>
      <c r="L58" s="42">
        <f t="shared" si="2"/>
        <v>0.2582802547770701</v>
      </c>
      <c r="M58" s="42">
        <f>(J58-G58)/G58</f>
        <v>-0.6430868167202572</v>
      </c>
      <c r="O58" s="68"/>
      <c r="P58" s="68"/>
      <c r="Q58" s="68"/>
      <c r="R58" s="69"/>
      <c r="S58" s="71"/>
      <c r="T58" s="71"/>
      <c r="U58" s="71"/>
    </row>
    <row r="59" spans="1:21" ht="22.5" customHeight="1">
      <c r="A59" s="45" t="s">
        <v>107</v>
      </c>
      <c r="B59" s="45" t="s">
        <v>108</v>
      </c>
      <c r="C59" s="45" t="s">
        <v>106</v>
      </c>
      <c r="D59" s="48" t="s">
        <v>86</v>
      </c>
      <c r="E59" s="41">
        <f>F59+G59</f>
        <v>338.21</v>
      </c>
      <c r="F59" s="40">
        <v>27.21</v>
      </c>
      <c r="G59" s="40">
        <v>311</v>
      </c>
      <c r="H59" s="40">
        <v>146.17</v>
      </c>
      <c r="I59" s="40">
        <v>35.17</v>
      </c>
      <c r="J59" s="40">
        <v>111</v>
      </c>
      <c r="K59" s="42">
        <f t="shared" si="1"/>
        <v>-0.5678128973123208</v>
      </c>
      <c r="L59" s="42">
        <f t="shared" si="2"/>
        <v>0.2925395075339949</v>
      </c>
      <c r="M59" s="42">
        <f>(J59-G59)/G59</f>
        <v>-0.6430868167202572</v>
      </c>
      <c r="O59" s="68"/>
      <c r="P59" s="68"/>
      <c r="Q59" s="68"/>
      <c r="R59" s="69"/>
      <c r="S59" s="71"/>
      <c r="T59" s="71"/>
      <c r="U59" s="71"/>
    </row>
    <row r="60" spans="1:21" ht="22.5" customHeight="1">
      <c r="A60" s="45" t="s">
        <v>107</v>
      </c>
      <c r="B60" s="45" t="s">
        <v>110</v>
      </c>
      <c r="C60" s="45" t="s">
        <v>110</v>
      </c>
      <c r="D60" s="48" t="s">
        <v>82</v>
      </c>
      <c r="E60" s="41">
        <f>F60+G60</f>
        <v>4.19</v>
      </c>
      <c r="F60" s="40">
        <v>4.19</v>
      </c>
      <c r="G60" s="40"/>
      <c r="H60" s="40">
        <v>4.34</v>
      </c>
      <c r="I60" s="40">
        <v>4.34</v>
      </c>
      <c r="J60" s="40">
        <v>0</v>
      </c>
      <c r="K60" s="42">
        <f t="shared" si="1"/>
        <v>0.035799522673030895</v>
      </c>
      <c r="L60" s="42">
        <f t="shared" si="2"/>
        <v>0.035799522673030895</v>
      </c>
      <c r="M60" s="42"/>
      <c r="O60" s="68"/>
      <c r="P60" s="68"/>
      <c r="Q60" s="68"/>
      <c r="R60" s="69"/>
      <c r="S60" s="71"/>
      <c r="T60" s="71"/>
      <c r="U60" s="71"/>
    </row>
    <row r="61" spans="1:21" ht="22.5" customHeight="1">
      <c r="A61" s="102"/>
      <c r="B61" s="102"/>
      <c r="C61" s="102"/>
      <c r="D61" s="48" t="s">
        <v>154</v>
      </c>
      <c r="E61" s="41">
        <f>F61+G61</f>
        <v>78.83</v>
      </c>
      <c r="F61" s="40">
        <f>F62+F63+F64</f>
        <v>60.83</v>
      </c>
      <c r="G61" s="40">
        <f>G62+G63+G64</f>
        <v>18</v>
      </c>
      <c r="H61" s="40">
        <f>H62+H63+H64</f>
        <v>65.49</v>
      </c>
      <c r="I61" s="40">
        <f>I62+I63+I64</f>
        <v>52.489999999999995</v>
      </c>
      <c r="J61" s="40">
        <f>J62+J63+J64</f>
        <v>13</v>
      </c>
      <c r="K61" s="42">
        <f t="shared" si="1"/>
        <v>-0.1692249143727008</v>
      </c>
      <c r="L61" s="42">
        <f t="shared" si="2"/>
        <v>-0.1371034029261878</v>
      </c>
      <c r="M61" s="42">
        <f>(J61-G61)/G61</f>
        <v>-0.2777777777777778</v>
      </c>
      <c r="O61" s="68"/>
      <c r="P61" s="68"/>
      <c r="Q61" s="68"/>
      <c r="R61" s="69"/>
      <c r="S61" s="71"/>
      <c r="T61" s="71"/>
      <c r="U61" s="71"/>
    </row>
    <row r="62" spans="1:21" ht="22.5" customHeight="1">
      <c r="A62" s="45" t="s">
        <v>234</v>
      </c>
      <c r="B62" s="45" t="s">
        <v>235</v>
      </c>
      <c r="C62" s="45" t="s">
        <v>235</v>
      </c>
      <c r="D62" s="48" t="s">
        <v>84</v>
      </c>
      <c r="E62" s="41"/>
      <c r="F62" s="40"/>
      <c r="G62" s="40"/>
      <c r="H62" s="40">
        <v>54.47</v>
      </c>
      <c r="I62" s="40">
        <v>41.47</v>
      </c>
      <c r="J62" s="40">
        <v>13</v>
      </c>
      <c r="K62" s="42"/>
      <c r="L62" s="42"/>
      <c r="M62" s="42"/>
      <c r="O62" s="68"/>
      <c r="P62" s="68"/>
      <c r="Q62" s="68"/>
      <c r="R62" s="69"/>
      <c r="S62" s="71"/>
      <c r="T62" s="71"/>
      <c r="U62" s="71"/>
    </row>
    <row r="63" spans="1:21" ht="22.5" customHeight="1">
      <c r="A63" s="45" t="s">
        <v>107</v>
      </c>
      <c r="B63" s="45" t="s">
        <v>108</v>
      </c>
      <c r="C63" s="45" t="s">
        <v>111</v>
      </c>
      <c r="D63" s="48" t="s">
        <v>91</v>
      </c>
      <c r="E63" s="41">
        <f aca="true" t="shared" si="7" ref="E63:E68">F63+G63</f>
        <v>71.25999999999999</v>
      </c>
      <c r="F63" s="40">
        <v>53.26</v>
      </c>
      <c r="G63" s="40">
        <v>18</v>
      </c>
      <c r="H63" s="40">
        <v>5.68</v>
      </c>
      <c r="I63" s="40">
        <v>5.68</v>
      </c>
      <c r="J63" s="40">
        <v>0</v>
      </c>
      <c r="K63" s="42">
        <f t="shared" si="1"/>
        <v>-0.9202918888577041</v>
      </c>
      <c r="L63" s="42">
        <f t="shared" si="2"/>
        <v>-0.8933533608711979</v>
      </c>
      <c r="M63" s="42">
        <f>(J63-G63)/G63</f>
        <v>-1</v>
      </c>
      <c r="O63" s="68"/>
      <c r="P63" s="68"/>
      <c r="Q63" s="68"/>
      <c r="R63" s="69"/>
      <c r="S63" s="71"/>
      <c r="T63" s="71"/>
      <c r="U63" s="71"/>
    </row>
    <row r="64" spans="1:21" ht="22.5" customHeight="1">
      <c r="A64" s="45" t="s">
        <v>107</v>
      </c>
      <c r="B64" s="45" t="s">
        <v>110</v>
      </c>
      <c r="C64" s="45" t="s">
        <v>110</v>
      </c>
      <c r="D64" s="48" t="s">
        <v>82</v>
      </c>
      <c r="E64" s="41">
        <f t="shared" si="7"/>
        <v>7.57</v>
      </c>
      <c r="F64" s="40">
        <v>7.57</v>
      </c>
      <c r="G64" s="40"/>
      <c r="H64" s="40">
        <v>5.34</v>
      </c>
      <c r="I64" s="40">
        <v>5.34</v>
      </c>
      <c r="J64" s="40">
        <v>0</v>
      </c>
      <c r="K64" s="42">
        <f t="shared" si="1"/>
        <v>-0.2945838837516513</v>
      </c>
      <c r="L64" s="42">
        <f t="shared" si="2"/>
        <v>-0.2945838837516513</v>
      </c>
      <c r="M64" s="42"/>
      <c r="O64" s="68"/>
      <c r="P64" s="68"/>
      <c r="Q64" s="68"/>
      <c r="R64" s="69"/>
      <c r="S64" s="71"/>
      <c r="T64" s="71"/>
      <c r="U64" s="71"/>
    </row>
    <row r="65" spans="1:21" ht="22.5" customHeight="1">
      <c r="A65" s="102"/>
      <c r="B65" s="102"/>
      <c r="C65" s="102"/>
      <c r="D65" s="48" t="s">
        <v>239</v>
      </c>
      <c r="E65" s="41">
        <f t="shared" si="7"/>
        <v>513.76</v>
      </c>
      <c r="F65" s="40">
        <f>F66+F67+F68</f>
        <v>459.76</v>
      </c>
      <c r="G65" s="40">
        <f>G66+G67+G68</f>
        <v>54</v>
      </c>
      <c r="H65" s="40">
        <f>H66+H67+H68+H69</f>
        <v>2926.87</v>
      </c>
      <c r="I65" s="40">
        <f>I66+I67+I68+I69</f>
        <v>411.87</v>
      </c>
      <c r="J65" s="40">
        <f>J66+J67+J68+J69</f>
        <v>2515</v>
      </c>
      <c r="K65" s="42">
        <f t="shared" si="1"/>
        <v>4.69695966988477</v>
      </c>
      <c r="L65" s="42">
        <f t="shared" si="2"/>
        <v>-0.10416304158691489</v>
      </c>
      <c r="M65" s="42">
        <f>(J65-G65)/G65</f>
        <v>45.574074074074076</v>
      </c>
      <c r="O65" s="68"/>
      <c r="P65" s="68"/>
      <c r="Q65" s="68"/>
      <c r="R65" s="69"/>
      <c r="S65" s="71"/>
      <c r="T65" s="71"/>
      <c r="U65" s="71"/>
    </row>
    <row r="66" spans="1:21" ht="22.5" customHeight="1">
      <c r="A66" s="45" t="s">
        <v>234</v>
      </c>
      <c r="B66" s="45" t="s">
        <v>235</v>
      </c>
      <c r="C66" s="45" t="s">
        <v>235</v>
      </c>
      <c r="D66" s="48" t="s">
        <v>84</v>
      </c>
      <c r="E66" s="41">
        <f t="shared" si="7"/>
        <v>443.13</v>
      </c>
      <c r="F66" s="40">
        <v>443.13</v>
      </c>
      <c r="G66" s="40"/>
      <c r="H66" s="40">
        <v>396.44</v>
      </c>
      <c r="I66" s="40">
        <v>396.44</v>
      </c>
      <c r="J66" s="40">
        <v>0</v>
      </c>
      <c r="K66" s="42">
        <f t="shared" si="1"/>
        <v>-0.10536411436824408</v>
      </c>
      <c r="L66" s="42">
        <f t="shared" si="2"/>
        <v>-0.10536411436824408</v>
      </c>
      <c r="M66" s="42"/>
      <c r="O66" s="68"/>
      <c r="P66" s="68"/>
      <c r="Q66" s="68"/>
      <c r="R66" s="69"/>
      <c r="S66" s="71"/>
      <c r="T66" s="71"/>
      <c r="U66" s="71"/>
    </row>
    <row r="67" spans="1:21" ht="22.5" customHeight="1">
      <c r="A67" s="45" t="s">
        <v>107</v>
      </c>
      <c r="B67" s="45" t="s">
        <v>108</v>
      </c>
      <c r="C67" s="45" t="s">
        <v>111</v>
      </c>
      <c r="D67" s="48" t="s">
        <v>91</v>
      </c>
      <c r="E67" s="41">
        <f t="shared" si="7"/>
        <v>54</v>
      </c>
      <c r="F67" s="40"/>
      <c r="G67" s="40">
        <v>54</v>
      </c>
      <c r="H67" s="40">
        <v>51</v>
      </c>
      <c r="I67" s="40">
        <v>0</v>
      </c>
      <c r="J67" s="40">
        <v>51</v>
      </c>
      <c r="K67" s="42">
        <f t="shared" si="1"/>
        <v>-0.05555555555555555</v>
      </c>
      <c r="L67" s="42"/>
      <c r="M67" s="42">
        <f>(J67-G67)/G67</f>
        <v>-0.05555555555555555</v>
      </c>
      <c r="O67" s="68"/>
      <c r="P67" s="68"/>
      <c r="Q67" s="68"/>
      <c r="R67" s="69"/>
      <c r="S67" s="71"/>
      <c r="T67" s="71"/>
      <c r="U67" s="71"/>
    </row>
    <row r="68" spans="1:21" ht="22.5" customHeight="1">
      <c r="A68" s="45" t="s">
        <v>107</v>
      </c>
      <c r="B68" s="45" t="s">
        <v>110</v>
      </c>
      <c r="C68" s="45" t="s">
        <v>110</v>
      </c>
      <c r="D68" s="48" t="s">
        <v>82</v>
      </c>
      <c r="E68" s="41">
        <f t="shared" si="7"/>
        <v>16.63</v>
      </c>
      <c r="F68" s="40">
        <v>16.63</v>
      </c>
      <c r="G68" s="40"/>
      <c r="H68" s="40">
        <v>15.43</v>
      </c>
      <c r="I68" s="40">
        <v>15.43</v>
      </c>
      <c r="J68" s="40">
        <v>0</v>
      </c>
      <c r="K68" s="42">
        <f t="shared" si="1"/>
        <v>-0.07215874924834632</v>
      </c>
      <c r="L68" s="42">
        <f t="shared" si="2"/>
        <v>-0.07215874924834632</v>
      </c>
      <c r="M68" s="42"/>
      <c r="O68" s="68"/>
      <c r="P68" s="68"/>
      <c r="Q68" s="68"/>
      <c r="R68" s="69"/>
      <c r="S68" s="71"/>
      <c r="T68" s="71"/>
      <c r="U68" s="71"/>
    </row>
    <row r="69" spans="1:21" ht="22.5" customHeight="1">
      <c r="A69" s="45" t="s">
        <v>107</v>
      </c>
      <c r="B69" s="45" t="s">
        <v>216</v>
      </c>
      <c r="C69" s="45" t="s">
        <v>108</v>
      </c>
      <c r="D69" s="48" t="s">
        <v>225</v>
      </c>
      <c r="E69" s="41"/>
      <c r="F69" s="40"/>
      <c r="G69" s="40"/>
      <c r="H69" s="40">
        <v>2464</v>
      </c>
      <c r="I69" s="40">
        <v>0</v>
      </c>
      <c r="J69" s="40">
        <v>2464</v>
      </c>
      <c r="K69" s="42"/>
      <c r="L69" s="42"/>
      <c r="M69" s="42"/>
      <c r="O69" s="68"/>
      <c r="P69" s="68"/>
      <c r="Q69" s="68"/>
      <c r="R69" s="69"/>
      <c r="S69" s="71"/>
      <c r="T69" s="71"/>
      <c r="U69" s="71"/>
    </row>
    <row r="70" spans="1:21" ht="22.5" customHeight="1">
      <c r="A70" s="102"/>
      <c r="B70" s="102"/>
      <c r="C70" s="102"/>
      <c r="D70" s="48" t="s">
        <v>90</v>
      </c>
      <c r="E70" s="41">
        <f aca="true" t="shared" si="8" ref="E70:E83">F70+G70</f>
        <v>73.46000000000001</v>
      </c>
      <c r="F70" s="40">
        <f>F71+F72+F73</f>
        <v>56.46</v>
      </c>
      <c r="G70" s="40">
        <f>G71+G72+G73</f>
        <v>17</v>
      </c>
      <c r="H70" s="73">
        <f>H71+H72+H73</f>
        <v>72.96</v>
      </c>
      <c r="I70" s="73">
        <f>I71+I72+I73</f>
        <v>57.96</v>
      </c>
      <c r="J70" s="73">
        <f>J71+J72+J73</f>
        <v>15</v>
      </c>
      <c r="K70" s="42">
        <f t="shared" si="1"/>
        <v>-0.006806425265450778</v>
      </c>
      <c r="L70" s="42">
        <f t="shared" si="2"/>
        <v>0.026567481402763018</v>
      </c>
      <c r="M70" s="42">
        <f>(J70-G70)/G70</f>
        <v>-0.11764705882352941</v>
      </c>
      <c r="O70" s="68"/>
      <c r="P70" s="68"/>
      <c r="Q70" s="68"/>
      <c r="R70" s="69"/>
      <c r="S70" s="71"/>
      <c r="T70" s="71"/>
      <c r="U70" s="71"/>
    </row>
    <row r="71" spans="1:21" ht="22.5" customHeight="1">
      <c r="A71" s="45" t="s">
        <v>107</v>
      </c>
      <c r="B71" s="45" t="s">
        <v>108</v>
      </c>
      <c r="C71" s="45" t="s">
        <v>108</v>
      </c>
      <c r="D71" s="48" t="s">
        <v>84</v>
      </c>
      <c r="E71" s="41">
        <f t="shared" si="8"/>
        <v>49.45</v>
      </c>
      <c r="F71" s="40">
        <v>49.45</v>
      </c>
      <c r="G71" s="40">
        <v>0</v>
      </c>
      <c r="H71" s="40">
        <v>52</v>
      </c>
      <c r="I71" s="40">
        <v>52</v>
      </c>
      <c r="J71" s="40">
        <v>0</v>
      </c>
      <c r="K71" s="42">
        <f aca="true" t="shared" si="9" ref="K71:K83">(H71-E71)/E71</f>
        <v>0.051567239635995896</v>
      </c>
      <c r="L71" s="42">
        <f aca="true" t="shared" si="10" ref="L71:L83">(I71-F71)/F71</f>
        <v>0.051567239635995896</v>
      </c>
      <c r="M71" s="42"/>
      <c r="O71" s="68"/>
      <c r="P71" s="68"/>
      <c r="Q71" s="68"/>
      <c r="R71" s="69"/>
      <c r="S71" s="72"/>
      <c r="T71" s="72"/>
      <c r="U71" s="72"/>
    </row>
    <row r="72" spans="1:21" ht="22.5" customHeight="1">
      <c r="A72" s="45" t="s">
        <v>107</v>
      </c>
      <c r="B72" s="45" t="s">
        <v>108</v>
      </c>
      <c r="C72" s="45" t="s">
        <v>111</v>
      </c>
      <c r="D72" s="48" t="s">
        <v>91</v>
      </c>
      <c r="E72" s="41">
        <f t="shared" si="8"/>
        <v>17</v>
      </c>
      <c r="F72" s="40"/>
      <c r="G72" s="40">
        <v>17</v>
      </c>
      <c r="H72" s="40">
        <v>15</v>
      </c>
      <c r="I72" s="40">
        <v>0</v>
      </c>
      <c r="J72" s="40">
        <v>15</v>
      </c>
      <c r="K72" s="42">
        <f t="shared" si="9"/>
        <v>-0.11764705882352941</v>
      </c>
      <c r="L72" s="42"/>
      <c r="M72" s="42">
        <f aca="true" t="shared" si="11" ref="M72:M81">(J72-G72)/G72</f>
        <v>-0.11764705882352941</v>
      </c>
      <c r="O72" s="68"/>
      <c r="P72" s="68"/>
      <c r="Q72" s="68"/>
      <c r="R72" s="69"/>
      <c r="S72" s="72"/>
      <c r="T72" s="72"/>
      <c r="U72" s="72"/>
    </row>
    <row r="73" spans="1:21" ht="22.5" customHeight="1">
      <c r="A73" s="45" t="s">
        <v>107</v>
      </c>
      <c r="B73" s="45" t="s">
        <v>110</v>
      </c>
      <c r="C73" s="45" t="s">
        <v>110</v>
      </c>
      <c r="D73" s="48" t="s">
        <v>82</v>
      </c>
      <c r="E73" s="41">
        <f t="shared" si="8"/>
        <v>7.01</v>
      </c>
      <c r="F73" s="40">
        <v>7.01</v>
      </c>
      <c r="G73" s="40"/>
      <c r="H73" s="40">
        <v>5.96</v>
      </c>
      <c r="I73" s="40">
        <v>5.96</v>
      </c>
      <c r="J73" s="40">
        <v>0</v>
      </c>
      <c r="K73" s="42">
        <f t="shared" si="9"/>
        <v>-0.14978601997146931</v>
      </c>
      <c r="L73" s="42">
        <f t="shared" si="10"/>
        <v>-0.14978601997146931</v>
      </c>
      <c r="M73" s="42"/>
      <c r="O73" s="68"/>
      <c r="P73" s="68"/>
      <c r="Q73" s="68"/>
      <c r="R73" s="69"/>
      <c r="S73" s="72"/>
      <c r="T73" s="72"/>
      <c r="U73" s="72"/>
    </row>
    <row r="74" spans="1:13" ht="22.5" customHeight="1">
      <c r="A74" s="102"/>
      <c r="B74" s="102"/>
      <c r="C74" s="102"/>
      <c r="D74" s="48" t="s">
        <v>356</v>
      </c>
      <c r="E74" s="41">
        <f t="shared" si="8"/>
        <v>7366.17</v>
      </c>
      <c r="F74" s="40">
        <f>F75+F76+F77+F78+F79</f>
        <v>294.59000000000003</v>
      </c>
      <c r="G74" s="40">
        <f>G75+G76+G77+G78+G79</f>
        <v>7071.58</v>
      </c>
      <c r="H74" s="36"/>
      <c r="I74" s="36"/>
      <c r="J74" s="36"/>
      <c r="K74" s="42">
        <f t="shared" si="9"/>
        <v>-1</v>
      </c>
      <c r="L74" s="42">
        <f t="shared" si="10"/>
        <v>-1</v>
      </c>
      <c r="M74" s="42">
        <f t="shared" si="11"/>
        <v>-1</v>
      </c>
    </row>
    <row r="75" spans="1:13" ht="22.5" customHeight="1">
      <c r="A75" s="45" t="s">
        <v>234</v>
      </c>
      <c r="B75" s="45" t="s">
        <v>235</v>
      </c>
      <c r="C75" s="45" t="s">
        <v>235</v>
      </c>
      <c r="D75" s="48" t="s">
        <v>84</v>
      </c>
      <c r="E75" s="41">
        <f t="shared" si="8"/>
        <v>257.25</v>
      </c>
      <c r="F75" s="40">
        <v>257.25</v>
      </c>
      <c r="G75" s="40"/>
      <c r="H75" s="36"/>
      <c r="I75" s="36"/>
      <c r="J75" s="36"/>
      <c r="K75" s="42">
        <f t="shared" si="9"/>
        <v>-1</v>
      </c>
      <c r="L75" s="42">
        <f t="shared" si="10"/>
        <v>-1</v>
      </c>
      <c r="M75" s="42"/>
    </row>
    <row r="76" spans="1:13" ht="22.5" customHeight="1">
      <c r="A76" s="45" t="s">
        <v>107</v>
      </c>
      <c r="B76" s="45" t="s">
        <v>108</v>
      </c>
      <c r="C76" s="45" t="s">
        <v>111</v>
      </c>
      <c r="D76" s="48" t="s">
        <v>91</v>
      </c>
      <c r="E76" s="41">
        <f t="shared" si="8"/>
        <v>4735.9</v>
      </c>
      <c r="F76" s="40"/>
      <c r="G76" s="40">
        <v>4735.9</v>
      </c>
      <c r="H76" s="36"/>
      <c r="I76" s="36"/>
      <c r="J76" s="36"/>
      <c r="K76" s="42">
        <f t="shared" si="9"/>
        <v>-1</v>
      </c>
      <c r="L76" s="42"/>
      <c r="M76" s="42">
        <f t="shared" si="11"/>
        <v>-1</v>
      </c>
    </row>
    <row r="77" spans="1:13" ht="22.5" customHeight="1">
      <c r="A77" s="45" t="s">
        <v>107</v>
      </c>
      <c r="B77" s="45" t="s">
        <v>110</v>
      </c>
      <c r="C77" s="45" t="s">
        <v>110</v>
      </c>
      <c r="D77" s="48" t="s">
        <v>82</v>
      </c>
      <c r="E77" s="41">
        <f t="shared" si="8"/>
        <v>37.34</v>
      </c>
      <c r="F77" s="40">
        <v>37.34</v>
      </c>
      <c r="G77" s="40"/>
      <c r="H77" s="36"/>
      <c r="I77" s="36"/>
      <c r="J77" s="36"/>
      <c r="K77" s="42">
        <f t="shared" si="9"/>
        <v>-1</v>
      </c>
      <c r="L77" s="42">
        <f t="shared" si="10"/>
        <v>-1</v>
      </c>
      <c r="M77" s="42"/>
    </row>
    <row r="78" spans="1:13" ht="22.5" customHeight="1">
      <c r="A78" s="45" t="s">
        <v>114</v>
      </c>
      <c r="B78" s="45" t="s">
        <v>108</v>
      </c>
      <c r="C78" s="45" t="s">
        <v>106</v>
      </c>
      <c r="D78" s="48" t="s">
        <v>96</v>
      </c>
      <c r="E78" s="41">
        <f t="shared" si="8"/>
        <v>0.4</v>
      </c>
      <c r="F78" s="40"/>
      <c r="G78" s="40">
        <v>0.4</v>
      </c>
      <c r="H78" s="36"/>
      <c r="I78" s="36"/>
      <c r="J78" s="36"/>
      <c r="K78" s="42">
        <f t="shared" si="9"/>
        <v>-1</v>
      </c>
      <c r="L78" s="42"/>
      <c r="M78" s="42">
        <f t="shared" si="11"/>
        <v>-1</v>
      </c>
    </row>
    <row r="79" spans="1:13" ht="22.5" customHeight="1">
      <c r="A79" s="45" t="s">
        <v>114</v>
      </c>
      <c r="B79" s="45" t="s">
        <v>106</v>
      </c>
      <c r="C79" s="45" t="s">
        <v>108</v>
      </c>
      <c r="D79" s="48" t="s">
        <v>196</v>
      </c>
      <c r="E79" s="41">
        <f t="shared" si="8"/>
        <v>2335.28</v>
      </c>
      <c r="F79" s="40"/>
      <c r="G79" s="40">
        <v>2335.28</v>
      </c>
      <c r="H79" s="36"/>
      <c r="I79" s="36"/>
      <c r="J79" s="36"/>
      <c r="K79" s="42">
        <f t="shared" si="9"/>
        <v>-1</v>
      </c>
      <c r="L79" s="42"/>
      <c r="M79" s="42">
        <f t="shared" si="11"/>
        <v>-1</v>
      </c>
    </row>
    <row r="80" spans="1:13" ht="22.5" customHeight="1">
      <c r="A80" s="102"/>
      <c r="B80" s="102"/>
      <c r="C80" s="102"/>
      <c r="D80" s="48" t="s">
        <v>101</v>
      </c>
      <c r="E80" s="41">
        <f t="shared" si="8"/>
        <v>83.47999999999999</v>
      </c>
      <c r="F80" s="40">
        <f>F81+F82+F83</f>
        <v>38.48</v>
      </c>
      <c r="G80" s="40">
        <f>G81+G82+G83</f>
        <v>45</v>
      </c>
      <c r="H80" s="36"/>
      <c r="I80" s="36"/>
      <c r="J80" s="36"/>
      <c r="K80" s="42">
        <f t="shared" si="9"/>
        <v>-1</v>
      </c>
      <c r="L80" s="42">
        <f t="shared" si="10"/>
        <v>-1</v>
      </c>
      <c r="M80" s="42">
        <f t="shared" si="11"/>
        <v>-1</v>
      </c>
    </row>
    <row r="81" spans="1:13" ht="22.5" customHeight="1">
      <c r="A81" s="45" t="s">
        <v>103</v>
      </c>
      <c r="B81" s="45" t="s">
        <v>104</v>
      </c>
      <c r="C81" s="45" t="s">
        <v>106</v>
      </c>
      <c r="D81" s="48" t="s">
        <v>81</v>
      </c>
      <c r="E81" s="41">
        <f t="shared" si="8"/>
        <v>77.12</v>
      </c>
      <c r="F81" s="40">
        <v>32.12</v>
      </c>
      <c r="G81" s="40">
        <v>45</v>
      </c>
      <c r="H81" s="36"/>
      <c r="I81" s="36"/>
      <c r="J81" s="36"/>
      <c r="K81" s="42">
        <f t="shared" si="9"/>
        <v>-1</v>
      </c>
      <c r="L81" s="42">
        <f t="shared" si="10"/>
        <v>-1</v>
      </c>
      <c r="M81" s="42">
        <f t="shared" si="11"/>
        <v>-1</v>
      </c>
    </row>
    <row r="82" spans="1:13" ht="22.5" customHeight="1">
      <c r="A82" s="45" t="s">
        <v>107</v>
      </c>
      <c r="B82" s="45" t="s">
        <v>110</v>
      </c>
      <c r="C82" s="45" t="s">
        <v>110</v>
      </c>
      <c r="D82" s="48" t="s">
        <v>82</v>
      </c>
      <c r="E82" s="41">
        <f t="shared" si="8"/>
        <v>4.58</v>
      </c>
      <c r="F82" s="40">
        <v>4.58</v>
      </c>
      <c r="G82" s="40"/>
      <c r="H82" s="36"/>
      <c r="I82" s="36"/>
      <c r="J82" s="36"/>
      <c r="K82" s="42">
        <f t="shared" si="9"/>
        <v>-1</v>
      </c>
      <c r="L82" s="42">
        <f t="shared" si="10"/>
        <v>-1</v>
      </c>
      <c r="M82" s="42"/>
    </row>
    <row r="83" spans="1:13" ht="22.5" customHeight="1">
      <c r="A83" s="45" t="s">
        <v>107</v>
      </c>
      <c r="B83" s="45" t="s">
        <v>110</v>
      </c>
      <c r="C83" s="45" t="s">
        <v>105</v>
      </c>
      <c r="D83" s="48" t="s">
        <v>99</v>
      </c>
      <c r="E83" s="41">
        <f t="shared" si="8"/>
        <v>1.78</v>
      </c>
      <c r="F83" s="40">
        <v>1.78</v>
      </c>
      <c r="G83" s="40"/>
      <c r="H83" s="36"/>
      <c r="I83" s="36"/>
      <c r="J83" s="36"/>
      <c r="K83" s="42">
        <f t="shared" si="9"/>
        <v>-1</v>
      </c>
      <c r="L83" s="42">
        <f t="shared" si="10"/>
        <v>-1</v>
      </c>
      <c r="M83" s="42"/>
    </row>
  </sheetData>
  <mergeCells count="22">
    <mergeCell ref="A3:M3"/>
    <mergeCell ref="H4:J4"/>
    <mergeCell ref="A58:C58"/>
    <mergeCell ref="A39:C39"/>
    <mergeCell ref="A45:C45"/>
    <mergeCell ref="A2:M2"/>
    <mergeCell ref="A4:D4"/>
    <mergeCell ref="E4:G4"/>
    <mergeCell ref="K4:M4"/>
    <mergeCell ref="A5:C5"/>
    <mergeCell ref="A6:C6"/>
    <mergeCell ref="A7:C7"/>
    <mergeCell ref="A80:C80"/>
    <mergeCell ref="A22:C22"/>
    <mergeCell ref="A74:C74"/>
    <mergeCell ref="A61:C61"/>
    <mergeCell ref="A65:C65"/>
    <mergeCell ref="A33:C33"/>
    <mergeCell ref="A52:C52"/>
    <mergeCell ref="A48:C48"/>
    <mergeCell ref="A27:C27"/>
    <mergeCell ref="A70:C70"/>
  </mergeCells>
  <printOptions horizontalCentered="1"/>
  <pageMargins left="0.4724409448818898" right="0.5905511811023623" top="0.6299212598425197" bottom="0.5905511811023623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6.75390625" style="0" customWidth="1"/>
    <col min="2" max="2" width="24.375" style="0" customWidth="1"/>
    <col min="3" max="3" width="22.00390625" style="0" customWidth="1"/>
  </cols>
  <sheetData>
    <row r="1" ht="14.25">
      <c r="A1" s="81" t="s">
        <v>358</v>
      </c>
    </row>
    <row r="2" spans="1:3" ht="20.25">
      <c r="A2" s="106" t="s">
        <v>206</v>
      </c>
      <c r="B2" s="106"/>
      <c r="C2" s="106"/>
    </row>
    <row r="3" spans="1:3" ht="14.25">
      <c r="A3" s="90" t="s">
        <v>142</v>
      </c>
      <c r="B3" s="90"/>
      <c r="C3" s="19" t="s">
        <v>143</v>
      </c>
    </row>
    <row r="4" spans="1:3" ht="14.25">
      <c r="A4" s="6" t="s">
        <v>12</v>
      </c>
      <c r="B4" s="6" t="s">
        <v>3</v>
      </c>
      <c r="C4" s="6" t="s">
        <v>13</v>
      </c>
    </row>
    <row r="5" spans="1:3" ht="14.25">
      <c r="A5" s="3" t="s">
        <v>14</v>
      </c>
      <c r="B5" s="28">
        <f>B6+B7+B8+B10+B9+B11+B12+B13+B14+B15</f>
        <v>2421.0899999999997</v>
      </c>
      <c r="C5" s="6"/>
    </row>
    <row r="6" spans="1:3" ht="14.25">
      <c r="A6" s="3" t="s">
        <v>15</v>
      </c>
      <c r="B6" s="28">
        <v>1078.48</v>
      </c>
      <c r="C6" s="6"/>
    </row>
    <row r="7" spans="1:3" ht="14.25">
      <c r="A7" s="3" t="s">
        <v>115</v>
      </c>
      <c r="B7" s="28">
        <v>384.6</v>
      </c>
      <c r="C7" s="6"/>
    </row>
    <row r="8" spans="1:3" ht="14.25">
      <c r="A8" s="3" t="s">
        <v>16</v>
      </c>
      <c r="B8" s="6">
        <v>42.5</v>
      </c>
      <c r="C8" s="6"/>
    </row>
    <row r="9" spans="1:3" ht="14.25">
      <c r="A9" s="3" t="s">
        <v>116</v>
      </c>
      <c r="B9" s="28">
        <v>320.46</v>
      </c>
      <c r="C9" s="6"/>
    </row>
    <row r="10" spans="1:3" ht="14.25">
      <c r="A10" s="3" t="s">
        <v>117</v>
      </c>
      <c r="B10" s="28">
        <v>280.52</v>
      </c>
      <c r="C10" s="6"/>
    </row>
    <row r="11" spans="1:3" ht="14.25">
      <c r="A11" s="3" t="s">
        <v>158</v>
      </c>
      <c r="B11" s="28">
        <v>5.33</v>
      </c>
      <c r="C11" s="6"/>
    </row>
    <row r="12" spans="1:3" ht="14.25">
      <c r="A12" s="3" t="s">
        <v>155</v>
      </c>
      <c r="B12" s="28">
        <v>120.4</v>
      </c>
      <c r="C12" s="6"/>
    </row>
    <row r="13" spans="1:3" ht="14.25">
      <c r="A13" s="3" t="s">
        <v>156</v>
      </c>
      <c r="B13" s="28">
        <v>9.47</v>
      </c>
      <c r="C13" s="6"/>
    </row>
    <row r="14" spans="1:3" ht="14.25">
      <c r="A14" s="3" t="s">
        <v>157</v>
      </c>
      <c r="B14" s="28">
        <v>176.29</v>
      </c>
      <c r="C14" s="6"/>
    </row>
    <row r="15" spans="1:3" ht="14.25">
      <c r="A15" s="3" t="s">
        <v>118</v>
      </c>
      <c r="B15" s="6">
        <v>3.04</v>
      </c>
      <c r="C15" s="6"/>
    </row>
    <row r="16" spans="1:3" ht="14.25">
      <c r="A16" s="3" t="s">
        <v>17</v>
      </c>
      <c r="B16" s="28">
        <f>B17+B22+B27+B28+B32+B33+B34+B35+B36</f>
        <v>260.67</v>
      </c>
      <c r="C16" s="6"/>
    </row>
    <row r="17" spans="1:3" ht="14.25">
      <c r="A17" s="3" t="s">
        <v>119</v>
      </c>
      <c r="B17" s="6">
        <v>58.92</v>
      </c>
      <c r="C17" s="6"/>
    </row>
    <row r="18" spans="1:3" ht="14.25">
      <c r="A18" s="3" t="s">
        <v>120</v>
      </c>
      <c r="B18" s="6"/>
      <c r="C18" s="6"/>
    </row>
    <row r="19" spans="1:3" ht="14.25">
      <c r="A19" s="3" t="s">
        <v>121</v>
      </c>
      <c r="B19" s="6"/>
      <c r="C19" s="6"/>
    </row>
    <row r="20" spans="1:3" ht="14.25">
      <c r="A20" s="3" t="s">
        <v>122</v>
      </c>
      <c r="B20" s="6"/>
      <c r="C20" s="6"/>
    </row>
    <row r="21" spans="1:3" ht="14.25">
      <c r="A21" s="3" t="s">
        <v>123</v>
      </c>
      <c r="B21" s="6"/>
      <c r="C21" s="6"/>
    </row>
    <row r="22" spans="1:3" ht="14.25">
      <c r="A22" s="3" t="s">
        <v>18</v>
      </c>
      <c r="B22" s="6">
        <v>23.08</v>
      </c>
      <c r="C22" s="6"/>
    </row>
    <row r="23" spans="1:3" ht="14.25">
      <c r="A23" s="3" t="s">
        <v>124</v>
      </c>
      <c r="B23" s="6"/>
      <c r="C23" s="6"/>
    </row>
    <row r="24" spans="1:3" ht="14.25">
      <c r="A24" s="3" t="s">
        <v>125</v>
      </c>
      <c r="B24" s="6"/>
      <c r="C24" s="6"/>
    </row>
    <row r="25" spans="1:3" ht="14.25">
      <c r="A25" s="3" t="s">
        <v>126</v>
      </c>
      <c r="B25" s="6"/>
      <c r="C25" s="6"/>
    </row>
    <row r="26" spans="1:3" ht="14.25">
      <c r="A26" s="3" t="s">
        <v>127</v>
      </c>
      <c r="B26" s="6"/>
      <c r="C26" s="6"/>
    </row>
    <row r="27" spans="1:3" ht="14.25">
      <c r="A27" s="3" t="s">
        <v>19</v>
      </c>
      <c r="B27" s="6">
        <v>5</v>
      </c>
      <c r="C27" s="6"/>
    </row>
    <row r="28" spans="1:3" ht="14.25">
      <c r="A28" s="3" t="s">
        <v>20</v>
      </c>
      <c r="B28" s="6">
        <v>15</v>
      </c>
      <c r="C28" s="6"/>
    </row>
    <row r="29" spans="1:3" ht="14.25">
      <c r="A29" s="3" t="s">
        <v>128</v>
      </c>
      <c r="B29" s="6"/>
      <c r="C29" s="6"/>
    </row>
    <row r="30" spans="1:3" ht="14.25">
      <c r="A30" s="3" t="s">
        <v>129</v>
      </c>
      <c r="B30" s="6"/>
      <c r="C30" s="6"/>
    </row>
    <row r="31" spans="1:3" ht="14.25">
      <c r="A31" s="3" t="s">
        <v>130</v>
      </c>
      <c r="B31" s="6"/>
      <c r="C31" s="6"/>
    </row>
    <row r="32" spans="1:3" ht="14.25">
      <c r="A32" s="3" t="s">
        <v>21</v>
      </c>
      <c r="B32" s="6">
        <v>21.03</v>
      </c>
      <c r="C32" s="6"/>
    </row>
    <row r="33" spans="1:3" ht="14.25">
      <c r="A33" s="3" t="s">
        <v>22</v>
      </c>
      <c r="B33" s="6">
        <v>58.73</v>
      </c>
      <c r="C33" s="6"/>
    </row>
    <row r="34" spans="1:3" ht="14.25">
      <c r="A34" s="3" t="s">
        <v>23</v>
      </c>
      <c r="B34" s="6">
        <v>6</v>
      </c>
      <c r="C34" s="6"/>
    </row>
    <row r="35" spans="1:3" ht="14.25">
      <c r="A35" s="3" t="s">
        <v>131</v>
      </c>
      <c r="B35" s="6">
        <v>93.48</v>
      </c>
      <c r="C35" s="6"/>
    </row>
    <row r="36" spans="1:3" ht="14.25">
      <c r="A36" s="3" t="s">
        <v>24</v>
      </c>
      <c r="B36" s="6">
        <v>-20.57</v>
      </c>
      <c r="C36" s="6"/>
    </row>
    <row r="37" spans="1:3" ht="14.25">
      <c r="A37" s="3" t="s">
        <v>132</v>
      </c>
      <c r="B37" s="6">
        <f>B38+B39+B41+B42+B43</f>
        <v>330.35999999999996</v>
      </c>
      <c r="C37" s="6"/>
    </row>
    <row r="38" spans="1:3" ht="14.25">
      <c r="A38" s="3" t="s">
        <v>25</v>
      </c>
      <c r="B38" s="6">
        <v>10.96</v>
      </c>
      <c r="C38" s="6"/>
    </row>
    <row r="39" spans="1:3" ht="14.25">
      <c r="A39" s="3" t="s">
        <v>159</v>
      </c>
      <c r="B39" s="6">
        <v>50.4</v>
      </c>
      <c r="C39" s="6"/>
    </row>
    <row r="40" spans="1:3" ht="14.25">
      <c r="A40" s="3" t="s">
        <v>133</v>
      </c>
      <c r="B40" s="6"/>
      <c r="C40" s="6"/>
    </row>
    <row r="41" spans="1:3" ht="14.25">
      <c r="A41" s="3" t="s">
        <v>134</v>
      </c>
      <c r="B41" s="6">
        <v>4.24</v>
      </c>
      <c r="C41" s="6"/>
    </row>
    <row r="42" spans="1:3" ht="14.25">
      <c r="A42" s="3" t="s">
        <v>135</v>
      </c>
      <c r="B42" s="6">
        <v>2.92</v>
      </c>
      <c r="C42" s="6"/>
    </row>
    <row r="43" spans="1:3" ht="14.25">
      <c r="A43" s="7" t="s">
        <v>136</v>
      </c>
      <c r="B43" s="11">
        <v>261.84</v>
      </c>
      <c r="C43" s="5"/>
    </row>
    <row r="44" spans="1:3" ht="14.25">
      <c r="A44" s="11" t="s">
        <v>137</v>
      </c>
      <c r="B44" s="26">
        <f>B5+B16+B37</f>
        <v>3012.12</v>
      </c>
      <c r="C44" s="5"/>
    </row>
  </sheetData>
  <mergeCells count="2">
    <mergeCell ref="A2:C2"/>
    <mergeCell ref="A3:B3"/>
  </mergeCells>
  <printOptions horizontalCentered="1"/>
  <pageMargins left="0.708661417322834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9" sqref="B9"/>
    </sheetView>
  </sheetViews>
  <sheetFormatPr defaultColWidth="9.00390625" defaultRowHeight="14.25"/>
  <cols>
    <col min="1" max="1" width="29.75390625" style="0" customWidth="1"/>
    <col min="2" max="2" width="45.875" style="0" customWidth="1"/>
  </cols>
  <sheetData>
    <row r="1" ht="14.25">
      <c r="A1" s="4" t="s">
        <v>43</v>
      </c>
    </row>
    <row r="2" spans="1:2" ht="20.25">
      <c r="A2" s="94" t="s">
        <v>207</v>
      </c>
      <c r="B2" s="94"/>
    </row>
    <row r="3" spans="1:2" ht="14.25">
      <c r="A3" s="32" t="s">
        <v>138</v>
      </c>
      <c r="B3" s="4" t="s">
        <v>73</v>
      </c>
    </row>
    <row r="4" spans="1:2" ht="18.75" customHeight="1">
      <c r="A4" s="24" t="s">
        <v>74</v>
      </c>
      <c r="B4" s="6" t="s">
        <v>75</v>
      </c>
    </row>
    <row r="5" spans="1:2" ht="18.75" customHeight="1">
      <c r="A5" s="25" t="s">
        <v>27</v>
      </c>
      <c r="B5" s="6">
        <f>B6+B7+B8</f>
        <v>9</v>
      </c>
    </row>
    <row r="6" spans="1:2" ht="18.75" customHeight="1">
      <c r="A6" s="8" t="s">
        <v>87</v>
      </c>
      <c r="B6" s="6">
        <v>0</v>
      </c>
    </row>
    <row r="7" spans="1:2" ht="18.75" customHeight="1">
      <c r="A7" s="8" t="s">
        <v>76</v>
      </c>
      <c r="B7" s="6"/>
    </row>
    <row r="8" spans="1:2" ht="18.75" customHeight="1">
      <c r="A8" s="8" t="s">
        <v>77</v>
      </c>
      <c r="B8" s="6">
        <f>B9+B10</f>
        <v>9</v>
      </c>
    </row>
    <row r="9" spans="1:2" ht="18.75" customHeight="1">
      <c r="A9" s="25" t="s">
        <v>28</v>
      </c>
      <c r="B9" s="6">
        <v>9</v>
      </c>
    </row>
    <row r="10" spans="1:2" ht="18.75" customHeight="1">
      <c r="A10" s="25" t="s">
        <v>78</v>
      </c>
      <c r="B10" s="6">
        <v>0</v>
      </c>
    </row>
  </sheetData>
  <mergeCells count="1">
    <mergeCell ref="A2:B2"/>
  </mergeCells>
  <printOptions horizontalCentered="1"/>
  <pageMargins left="0.7086614173228347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2" width="17.50390625" style="9" customWidth="1"/>
    <col min="3" max="5" width="14.25390625" style="9" customWidth="1"/>
    <col min="6" max="16384" width="9.00390625" style="9" customWidth="1"/>
  </cols>
  <sheetData>
    <row r="1" ht="14.25">
      <c r="A1" s="20" t="s">
        <v>64</v>
      </c>
    </row>
    <row r="2" spans="1:5" ht="31.5" customHeight="1">
      <c r="A2" s="94" t="s">
        <v>208</v>
      </c>
      <c r="B2" s="94"/>
      <c r="C2" s="94"/>
      <c r="D2" s="94"/>
      <c r="E2" s="94"/>
    </row>
    <row r="3" spans="1:5" ht="14.25">
      <c r="A3" s="90" t="s">
        <v>140</v>
      </c>
      <c r="B3" s="90"/>
      <c r="C3" s="90"/>
      <c r="D3" s="10"/>
      <c r="E3" s="10" t="s">
        <v>29</v>
      </c>
    </row>
    <row r="4" spans="1:5" ht="14.25">
      <c r="A4" s="108" t="s">
        <v>60</v>
      </c>
      <c r="B4" s="109"/>
      <c r="C4" s="108" t="s">
        <v>61</v>
      </c>
      <c r="D4" s="112"/>
      <c r="E4" s="113"/>
    </row>
    <row r="5" spans="1:5" ht="1.5" customHeight="1">
      <c r="A5" s="110"/>
      <c r="B5" s="111"/>
      <c r="C5" s="114"/>
      <c r="D5" s="115"/>
      <c r="E5" s="116"/>
    </row>
    <row r="6" spans="1:5" ht="25.5" customHeight="1">
      <c r="A6" s="11" t="s">
        <v>62</v>
      </c>
      <c r="B6" s="11" t="s">
        <v>63</v>
      </c>
      <c r="C6" s="117"/>
      <c r="D6" s="118"/>
      <c r="E6" s="111"/>
    </row>
    <row r="7" spans="1:5" ht="14.25">
      <c r="A7" s="11"/>
      <c r="B7" s="11"/>
      <c r="C7" s="86">
        <v>0</v>
      </c>
      <c r="D7" s="107"/>
      <c r="E7" s="88"/>
    </row>
    <row r="8" spans="1:5" ht="14.25">
      <c r="A8" s="11"/>
      <c r="B8" s="11"/>
      <c r="C8" s="86"/>
      <c r="D8" s="107"/>
      <c r="E8" s="88"/>
    </row>
    <row r="9" spans="1:5" ht="14.25">
      <c r="A9" s="11"/>
      <c r="B9" s="11"/>
      <c r="C9" s="86"/>
      <c r="D9" s="107"/>
      <c r="E9" s="88"/>
    </row>
    <row r="10" spans="1:5" ht="14.25">
      <c r="A10" s="11"/>
      <c r="B10" s="11"/>
      <c r="C10" s="86"/>
      <c r="D10" s="107"/>
      <c r="E10" s="88"/>
    </row>
  </sheetData>
  <mergeCells count="8">
    <mergeCell ref="C9:E9"/>
    <mergeCell ref="C10:E10"/>
    <mergeCell ref="A2:E2"/>
    <mergeCell ref="A4:B5"/>
    <mergeCell ref="C4:E6"/>
    <mergeCell ref="C7:E7"/>
    <mergeCell ref="C8:E8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7.875" style="9" customWidth="1"/>
    <col min="2" max="2" width="7.125" style="9" customWidth="1"/>
    <col min="3" max="3" width="6.375" style="9" customWidth="1"/>
    <col min="4" max="4" width="7.75390625" style="9" customWidth="1"/>
    <col min="5" max="5" width="7.625" style="9" customWidth="1"/>
    <col min="6" max="6" width="5.75390625" style="9" customWidth="1"/>
    <col min="7" max="7" width="7.25390625" style="9" customWidth="1"/>
    <col min="8" max="8" width="7.50390625" style="9" customWidth="1"/>
    <col min="9" max="9" width="6.125" style="9" customWidth="1"/>
    <col min="10" max="10" width="8.875" style="9" customWidth="1"/>
    <col min="11" max="16384" width="9.00390625" style="9" customWidth="1"/>
  </cols>
  <sheetData>
    <row r="1" ht="14.25">
      <c r="A1" s="20" t="s">
        <v>44</v>
      </c>
    </row>
    <row r="2" spans="1:11" ht="31.5" customHeight="1">
      <c r="A2" s="94" t="s">
        <v>209</v>
      </c>
      <c r="B2" s="94"/>
      <c r="C2" s="94"/>
      <c r="D2" s="94"/>
      <c r="E2" s="94"/>
      <c r="F2" s="122"/>
      <c r="G2" s="122"/>
      <c r="H2" s="122"/>
      <c r="I2" s="122"/>
      <c r="J2" s="122"/>
      <c r="K2" s="122"/>
    </row>
    <row r="3" spans="1:11" ht="14.25">
      <c r="A3" s="90" t="s">
        <v>138</v>
      </c>
      <c r="B3" s="90"/>
      <c r="C3" s="90"/>
      <c r="D3" s="90"/>
      <c r="E3" s="90"/>
      <c r="F3" s="90"/>
      <c r="G3" s="9" t="s">
        <v>65</v>
      </c>
      <c r="K3" s="10" t="s">
        <v>66</v>
      </c>
    </row>
    <row r="4" spans="1:11" ht="24.75" customHeight="1">
      <c r="A4" s="108" t="s">
        <v>67</v>
      </c>
      <c r="B4" s="109"/>
      <c r="C4" s="83" t="s">
        <v>197</v>
      </c>
      <c r="D4" s="83"/>
      <c r="E4" s="83"/>
      <c r="F4" s="83" t="s">
        <v>210</v>
      </c>
      <c r="G4" s="83"/>
      <c r="H4" s="83"/>
      <c r="I4" s="119" t="s">
        <v>205</v>
      </c>
      <c r="J4" s="120"/>
      <c r="K4" s="121"/>
    </row>
    <row r="5" spans="1:11" ht="14.25" customHeight="1" hidden="1">
      <c r="A5" s="110"/>
      <c r="B5" s="111"/>
      <c r="C5" s="11"/>
      <c r="D5" s="11"/>
      <c r="E5" s="11"/>
      <c r="F5" s="11"/>
      <c r="G5" s="11"/>
      <c r="H5" s="11"/>
      <c r="I5" s="11"/>
      <c r="J5" s="11"/>
      <c r="K5" s="11"/>
    </row>
    <row r="6" spans="1:11" ht="14.25">
      <c r="A6" s="11" t="s">
        <v>68</v>
      </c>
      <c r="B6" s="11" t="s">
        <v>69</v>
      </c>
      <c r="C6" s="11" t="s">
        <v>70</v>
      </c>
      <c r="D6" s="11" t="s">
        <v>71</v>
      </c>
      <c r="E6" s="11" t="s">
        <v>72</v>
      </c>
      <c r="F6" s="11" t="s">
        <v>70</v>
      </c>
      <c r="G6" s="11" t="s">
        <v>71</v>
      </c>
      <c r="H6" s="11" t="s">
        <v>72</v>
      </c>
      <c r="I6" s="11" t="s">
        <v>70</v>
      </c>
      <c r="J6" s="11" t="s">
        <v>71</v>
      </c>
      <c r="K6" s="11" t="s">
        <v>72</v>
      </c>
    </row>
    <row r="7" spans="1:11" ht="14.25">
      <c r="A7" s="11"/>
      <c r="B7" s="11"/>
      <c r="C7" s="11"/>
      <c r="D7" s="11"/>
      <c r="E7" s="11"/>
      <c r="F7" s="5"/>
      <c r="G7" s="5"/>
      <c r="H7" s="5"/>
      <c r="I7" s="5"/>
      <c r="J7" s="5"/>
      <c r="K7" s="5"/>
    </row>
    <row r="8" spans="1:11" ht="14.25">
      <c r="A8" s="11"/>
      <c r="B8" s="11"/>
      <c r="C8" s="11"/>
      <c r="D8" s="11"/>
      <c r="E8" s="11"/>
      <c r="F8" s="5"/>
      <c r="G8" s="5"/>
      <c r="H8" s="5"/>
      <c r="I8" s="5"/>
      <c r="J8" s="5"/>
      <c r="K8" s="5"/>
    </row>
    <row r="9" spans="1:11" ht="14.25">
      <c r="A9" s="11"/>
      <c r="B9" s="11"/>
      <c r="C9" s="11"/>
      <c r="D9" s="11"/>
      <c r="E9" s="11"/>
      <c r="F9" s="5"/>
      <c r="G9" s="5"/>
      <c r="H9" s="5"/>
      <c r="I9" s="5"/>
      <c r="J9" s="5"/>
      <c r="K9" s="5"/>
    </row>
    <row r="10" spans="1:11" ht="14.25">
      <c r="A10" s="11"/>
      <c r="B10" s="11"/>
      <c r="C10" s="11"/>
      <c r="D10" s="11"/>
      <c r="E10" s="11"/>
      <c r="F10" s="5"/>
      <c r="G10" s="5"/>
      <c r="H10" s="5"/>
      <c r="I10" s="5"/>
      <c r="J10" s="5"/>
      <c r="K10" s="5"/>
    </row>
  </sheetData>
  <mergeCells count="6">
    <mergeCell ref="F4:H4"/>
    <mergeCell ref="I4:K4"/>
    <mergeCell ref="A2:K2"/>
    <mergeCell ref="C4:E4"/>
    <mergeCell ref="A4:B5"/>
    <mergeCell ref="A3:F3"/>
  </mergeCell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2018-04-25T10:51:31Z</cp:lastPrinted>
  <dcterms:created xsi:type="dcterms:W3CDTF">2016-11-01T06:55:18Z</dcterms:created>
  <dcterms:modified xsi:type="dcterms:W3CDTF">2020-05-13T09:12:09Z</dcterms:modified>
  <cp:category/>
  <cp:version/>
  <cp:contentType/>
  <cp:contentStatus/>
</cp:coreProperties>
</file>